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96B9CB84-165F-4E9E-A8FB-B78596826356}" xr6:coauthVersionLast="45" xr6:coauthVersionMax="45" xr10:uidLastSave="{00000000-0000-0000-0000-000000000000}"/>
  <bookViews>
    <workbookView xWindow="-120" yWindow="-120" windowWidth="29040" windowHeight="15840" tabRatio="848" activeTab="10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 Calc" sheetId="26" r:id="rId11"/>
    <sheet name="FCA Interp" sheetId="2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2" i="18" l="1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N184" i="25"/>
  <c r="L184" i="25"/>
  <c r="K184" i="25"/>
  <c r="J184" i="25"/>
  <c r="I184" i="25"/>
  <c r="H184" i="25"/>
  <c r="G184" i="25"/>
  <c r="F184" i="25"/>
  <c r="E184" i="25"/>
  <c r="D184" i="25"/>
  <c r="C184" i="25"/>
  <c r="B184" i="25"/>
  <c r="A184" i="25"/>
  <c r="B183" i="25"/>
  <c r="K166" i="25" l="1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2" i="18"/>
  <c r="B614" i="18"/>
  <c r="B615" i="18"/>
  <c r="H608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H168" i="1"/>
  <c r="L168" i="1"/>
  <c r="P168" i="1"/>
  <c r="A172" i="1"/>
  <c r="A176" i="1"/>
  <c r="A180" i="1"/>
  <c r="A184" i="1"/>
  <c r="A188" i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I168" i="1"/>
  <c r="M168" i="1"/>
  <c r="Q168" i="1"/>
  <c r="A173" i="1"/>
  <c r="A177" i="1"/>
  <c r="A181" i="1"/>
  <c r="A185" i="1"/>
  <c r="A170" i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O168" i="1"/>
  <c r="A175" i="1"/>
  <c r="A183" i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R168" i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A174" i="1"/>
  <c r="A186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A178" i="1"/>
  <c r="A187" i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A179" i="1"/>
  <c r="C168" i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J167" i="24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P167" i="24"/>
  <c r="Q167" i="24"/>
  <c r="O158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D158" i="24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I158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H158" i="24"/>
  <c r="R158" i="24"/>
  <c r="S158" i="24" s="1"/>
  <c r="Q161" i="24"/>
  <c r="E158" i="24"/>
  <c r="I161" i="24"/>
  <c r="N158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F158" i="24"/>
  <c r="J158" i="24"/>
  <c r="L170" i="24"/>
  <c r="Q164" i="24"/>
  <c r="Q158" i="24"/>
  <c r="D167" i="24"/>
  <c r="I164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C164" i="24"/>
  <c r="B164" i="24" s="1"/>
  <c r="B226" i="1"/>
  <c r="B224" i="1"/>
  <c r="B222" i="1"/>
  <c r="C158" i="24"/>
  <c r="B158" i="24" s="1"/>
  <c r="D269" i="1"/>
  <c r="C4" i="28"/>
  <c r="R160" i="24"/>
  <c r="S160" i="24" s="1"/>
  <c r="R167" i="24"/>
  <c r="S167" i="24" s="1"/>
  <c r="L158" i="24"/>
  <c r="P158" i="24"/>
  <c r="N172" i="24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K174" i="19"/>
  <c r="AK175" i="19" s="1"/>
  <c r="AH171" i="19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AA171" i="19" l="1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AI25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W80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L57" i="19" s="1"/>
  <c r="L107" i="22" s="1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G68" i="19" s="1"/>
  <c r="G118" i="22" s="1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L65" i="19" s="1"/>
  <c r="L115" i="22" s="1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O59" i="19" l="1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V73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AG55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K24" i="24" s="1"/>
  <c r="K124" i="24" s="1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Z6" i="22"/>
  <c r="AA8" i="22"/>
  <c r="AF12" i="22"/>
  <c r="Z18" i="22"/>
  <c r="AI21" i="22"/>
  <c r="AE24" i="22"/>
  <c r="AD17" i="22"/>
  <c r="AH14" i="22"/>
  <c r="X11" i="22"/>
  <c r="AF6" i="22"/>
  <c r="AK21" i="22"/>
  <c r="Q21" i="22" s="1"/>
  <c r="W15" i="22"/>
  <c r="W7" i="22"/>
  <c r="AA21" i="22"/>
  <c r="AG18" i="22"/>
  <c r="W14" i="22"/>
  <c r="AC10" i="22"/>
  <c r="AB23" i="22"/>
  <c r="AK18" i="22"/>
  <c r="X24" i="22"/>
  <c r="Z8" i="22"/>
  <c r="AE22" i="22"/>
  <c r="AE10" i="22"/>
  <c r="AI6" i="22"/>
  <c r="AK24" i="22"/>
  <c r="AC17" i="22"/>
  <c r="AH24" i="22"/>
  <c r="X21" i="22"/>
  <c r="AL17" i="22"/>
  <c r="AJ12" i="22"/>
  <c r="P12" i="22" s="1"/>
  <c r="AD19" i="22"/>
  <c r="AI16" i="22"/>
  <c r="Z15" i="22"/>
  <c r="AF11" i="22"/>
  <c r="W24" i="22"/>
  <c r="AC20" i="22"/>
  <c r="AA10" i="22"/>
  <c r="AH11" i="22"/>
  <c r="AL24" i="22"/>
  <c r="AG9" i="22"/>
  <c r="AJ11" i="22"/>
  <c r="AI19" i="22"/>
  <c r="X10" i="22"/>
  <c r="W13" i="22"/>
  <c r="AB18" i="22"/>
  <c r="Y16" i="22"/>
  <c r="AE13" i="22"/>
  <c r="AK9" i="22"/>
  <c r="AJ22" i="22"/>
  <c r="AC23" i="22"/>
  <c r="AA9" i="22"/>
  <c r="AA6" i="22"/>
  <c r="AF21" i="22"/>
  <c r="AD16" i="22"/>
  <c r="AB11" i="22"/>
  <c r="AG19" i="22"/>
  <c r="Y21" i="22"/>
  <c r="AK6" i="22"/>
  <c r="AF8" i="22"/>
  <c r="Z10" i="22"/>
  <c r="AI17" i="22"/>
  <c r="AE16" i="22"/>
  <c r="AD13" i="22"/>
  <c r="AH12" i="22"/>
  <c r="X9" i="22"/>
  <c r="AE23" i="22"/>
  <c r="AK19" i="22"/>
  <c r="Q19" i="22" s="1"/>
  <c r="W9" i="22"/>
  <c r="AB24" i="22"/>
  <c r="AA19" i="22"/>
  <c r="AG16" i="22"/>
  <c r="W12" i="22"/>
  <c r="AC8" i="22"/>
  <c r="AB21" i="22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Q82" i="19"/>
  <c r="Y7" i="22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AA24" i="22"/>
  <c r="AE14" i="22"/>
  <c r="AF18" i="22"/>
  <c r="AH21" i="22"/>
  <c r="AK16" i="22"/>
  <c r="AC13" i="22"/>
  <c r="AH22" i="22"/>
  <c r="X19" i="22"/>
  <c r="AL15" i="22"/>
  <c r="AJ10" i="22"/>
  <c r="AD15" i="22"/>
  <c r="AI14" i="22"/>
  <c r="Z13" i="22"/>
  <c r="AF9" i="22"/>
  <c r="W22" i="22"/>
  <c r="AC18" i="22"/>
  <c r="X7" i="22"/>
  <c r="AI23" i="22"/>
  <c r="AL16" i="22"/>
  <c r="Z24" i="22"/>
  <c r="AK22" i="22"/>
  <c r="AI11" i="22"/>
  <c r="Y23" i="22"/>
  <c r="W11" i="22"/>
  <c r="AB14" i="22"/>
  <c r="Y14" i="22"/>
  <c r="AE11" i="22"/>
  <c r="W6" i="22"/>
  <c r="C6" i="22" s="1"/>
  <c r="AJ20" i="22"/>
  <c r="AC19" i="22"/>
  <c r="AI24" i="22"/>
  <c r="Z23" i="22"/>
  <c r="AF19" i="22"/>
  <c r="AD14" i="22"/>
  <c r="AB9" i="22"/>
  <c r="AG11" i="22"/>
  <c r="Y17" i="22"/>
  <c r="AJ17" i="22"/>
  <c r="AH6" i="22"/>
  <c r="AA22" i="22"/>
  <c r="AI13" i="22"/>
  <c r="AE8" i="22"/>
  <c r="AD9" i="22"/>
  <c r="AH10" i="22"/>
  <c r="Y24" i="22"/>
  <c r="AE21" i="22"/>
  <c r="AK17" i="22"/>
  <c r="AF7" i="22"/>
  <c r="AB20" i="22"/>
  <c r="AA17" i="22"/>
  <c r="AG14" i="22"/>
  <c r="W10" i="22"/>
  <c r="AD24" i="22"/>
  <c r="AB19" i="22"/>
  <c r="H19" i="22" s="1"/>
  <c r="AL14" i="22"/>
  <c r="X16" i="22"/>
  <c r="AA20" i="22"/>
  <c r="AF24" i="22"/>
  <c r="AF10" i="22"/>
  <c r="AH17" i="22"/>
  <c r="AK8" i="22"/>
  <c r="AC9" i="22"/>
  <c r="AH20" i="22"/>
  <c r="X17" i="22"/>
  <c r="AL13" i="22"/>
  <c r="AJ8" i="22"/>
  <c r="P8" i="22" s="1"/>
  <c r="AD11" i="22"/>
  <c r="AI12" i="22"/>
  <c r="Z11" i="22"/>
  <c r="AG24" i="22"/>
  <c r="W20" i="22"/>
  <c r="AC16" i="22"/>
  <c r="AD7" i="22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AL31" i="22"/>
  <c r="M66" i="19"/>
  <c r="M116" i="22" s="1"/>
  <c r="E73" i="19"/>
  <c r="E123" i="22" s="1"/>
  <c r="M63" i="19"/>
  <c r="M113" i="22" s="1"/>
  <c r="N64" i="19"/>
  <c r="N114" i="22" s="1"/>
  <c r="P62" i="19"/>
  <c r="P112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AL8" i="22"/>
  <c r="Z20" i="22"/>
  <c r="AK14" i="22"/>
  <c r="Q14" i="22" s="1"/>
  <c r="AJ23" i="22"/>
  <c r="Y19" i="22"/>
  <c r="AE7" i="22"/>
  <c r="AB10" i="22"/>
  <c r="Y12" i="22"/>
  <c r="AE9" i="22"/>
  <c r="AL23" i="22"/>
  <c r="AJ18" i="22"/>
  <c r="AC15" i="22"/>
  <c r="AI22" i="22"/>
  <c r="Z21" i="22"/>
  <c r="AF17" i="22"/>
  <c r="AD12" i="22"/>
  <c r="AB7" i="22"/>
  <c r="Z22" i="22"/>
  <c r="Y13" i="22"/>
  <c r="AJ9" i="22"/>
  <c r="AG21" i="22"/>
  <c r="AA14" i="22"/>
  <c r="AI9" i="22"/>
  <c r="X22" i="22"/>
  <c r="X6" i="22"/>
  <c r="AH8" i="22"/>
  <c r="Y22" i="22"/>
  <c r="AE19" i="22"/>
  <c r="AK15" i="22"/>
  <c r="AL7" i="22"/>
  <c r="AB16" i="22"/>
  <c r="AA15" i="22"/>
  <c r="AG12" i="22"/>
  <c r="W8" i="22"/>
  <c r="AD22" i="22"/>
  <c r="AB17" i="22"/>
  <c r="AE18" i="22"/>
  <c r="X12" i="22"/>
  <c r="AA16" i="22"/>
  <c r="AF20" i="22"/>
  <c r="AG23" i="22"/>
  <c r="AH13" i="22"/>
  <c r="AL20" i="22"/>
  <c r="AE6" i="22"/>
  <c r="AH18" i="22"/>
  <c r="X15" i="22"/>
  <c r="AL11" i="22"/>
  <c r="AL6" i="22"/>
  <c r="W23" i="22"/>
  <c r="AI10" i="22"/>
  <c r="Z9" i="22"/>
  <c r="AG22" i="22"/>
  <c r="W18" i="22"/>
  <c r="AC14" i="22"/>
  <c r="AB6" i="22"/>
  <c r="AI7" i="22"/>
  <c r="AE20" i="22"/>
  <c r="Z16" i="22"/>
  <c r="AL18" i="22"/>
  <c r="AJ7" i="22"/>
  <c r="Y15" i="22"/>
  <c r="AJ21" i="22"/>
  <c r="AD6" i="22"/>
  <c r="Y10" i="22"/>
  <c r="Y6" i="22"/>
  <c r="AL21" i="22"/>
  <c r="AJ16" i="22"/>
  <c r="AC11" i="22"/>
  <c r="AI20" i="22"/>
  <c r="Z19" i="22"/>
  <c r="AF15" i="22"/>
  <c r="AD10" i="22"/>
  <c r="AC24" i="22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Y9" i="22"/>
  <c r="AK20" i="22"/>
  <c r="AG17" i="22"/>
  <c r="AK7" i="22"/>
  <c r="AH23" i="22"/>
  <c r="X18" i="22"/>
  <c r="W21" i="22"/>
  <c r="AC7" i="22"/>
  <c r="Y20" i="22"/>
  <c r="AE17" i="22"/>
  <c r="AK13" i="22"/>
  <c r="AJ6" i="22"/>
  <c r="AB12" i="22"/>
  <c r="AA13" i="22"/>
  <c r="AG10" i="22"/>
  <c r="AG6" i="22"/>
  <c r="AD20" i="22"/>
  <c r="AB15" i="22"/>
  <c r="AF22" i="22"/>
  <c r="X8" i="22"/>
  <c r="AA12" i="22"/>
  <c r="AF16" i="22"/>
  <c r="AG15" i="22"/>
  <c r="AH9" i="22"/>
  <c r="AL12" i="22"/>
  <c r="AD21" i="22"/>
  <c r="AH16" i="22"/>
  <c r="X13" i="22"/>
  <c r="AL9" i="22"/>
  <c r="AK23" i="22"/>
  <c r="W19" i="22"/>
  <c r="AI8" i="22"/>
  <c r="AA23" i="22"/>
  <c r="AG20" i="22"/>
  <c r="W16" i="22"/>
  <c r="AC12" i="22"/>
  <c r="AC6" i="22"/>
  <c r="AJ15" i="22"/>
  <c r="AE12" i="22"/>
  <c r="Z12" i="22"/>
  <c r="AL10" i="22"/>
  <c r="AL22" i="22"/>
  <c r="Y11" i="22"/>
  <c r="AJ13" i="22"/>
  <c r="AC21" i="22"/>
  <c r="Y8" i="22"/>
  <c r="X23" i="22"/>
  <c r="AL19" i="22"/>
  <c r="AJ14" i="22"/>
  <c r="AD23" i="22"/>
  <c r="AI18" i="22"/>
  <c r="Z17" i="22"/>
  <c r="AF13" i="22"/>
  <c r="AD8" i="22"/>
  <c r="AC22" i="22"/>
  <c r="AA18" i="22"/>
  <c r="AH19" i="22"/>
  <c r="AK12" i="22"/>
  <c r="AG13" i="22"/>
  <c r="AJ19" i="22"/>
  <c r="AH15" i="22"/>
  <c r="X14" i="22"/>
  <c r="W17" i="22"/>
  <c r="AB22" i="22"/>
  <c r="Y18" i="22"/>
  <c r="AE15" i="22"/>
  <c r="AK11" i="22"/>
  <c r="AJ24" i="22"/>
  <c r="AB8" i="22"/>
  <c r="AA11" i="22"/>
  <c r="AG8" i="22"/>
  <c r="AF23" i="22"/>
  <c r="AD18" i="22"/>
  <c r="AB13" i="22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R18" i="24" l="1"/>
  <c r="R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S118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H13" i="22"/>
  <c r="G11" i="22"/>
  <c r="K15" i="22"/>
  <c r="D14" i="22"/>
  <c r="Q12" i="22"/>
  <c r="J8" i="22"/>
  <c r="J23" i="22"/>
  <c r="E8" i="22"/>
  <c r="R22" i="22"/>
  <c r="AM22" i="22"/>
  <c r="P15" i="22"/>
  <c r="M20" i="22"/>
  <c r="Q23" i="22"/>
  <c r="J21" i="22"/>
  <c r="L16" i="22"/>
  <c r="H15" i="22"/>
  <c r="G13" i="22"/>
  <c r="K17" i="22"/>
  <c r="D18" i="22"/>
  <c r="Q20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F19" i="22"/>
  <c r="R21" i="22"/>
  <c r="AM21" i="22"/>
  <c r="P21" i="22"/>
  <c r="F16" i="22"/>
  <c r="I14" i="22"/>
  <c r="O10" i="22"/>
  <c r="D15" i="22"/>
  <c r="N13" i="22"/>
  <c r="D12" i="22"/>
  <c r="C8" i="22"/>
  <c r="V8" i="22"/>
  <c r="R7" i="22"/>
  <c r="AM7" i="22"/>
  <c r="N8" i="22"/>
  <c r="G14" i="22"/>
  <c r="F22" i="22"/>
  <c r="F21" i="22"/>
  <c r="R23" i="22"/>
  <c r="AM23" i="22"/>
  <c r="K7" i="22"/>
  <c r="F20" i="22"/>
  <c r="O90" i="19"/>
  <c r="G99" i="19"/>
  <c r="G100" i="19" s="1"/>
  <c r="G75" i="19"/>
  <c r="K99" i="19"/>
  <c r="K100" i="19" s="1"/>
  <c r="K75" i="19"/>
  <c r="M88" i="19"/>
  <c r="N7" i="22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I16" i="22"/>
  <c r="O12" i="22"/>
  <c r="D17" i="22"/>
  <c r="N17" i="22"/>
  <c r="D16" i="22"/>
  <c r="C10" i="22"/>
  <c r="V10" i="22"/>
  <c r="L7" i="22"/>
  <c r="N10" i="22"/>
  <c r="G22" i="22"/>
  <c r="M11" i="22"/>
  <c r="F23" i="22"/>
  <c r="V6" i="22"/>
  <c r="V5" i="22" s="1"/>
  <c r="W5" i="22"/>
  <c r="C11" i="22"/>
  <c r="V11" i="22"/>
  <c r="F24" i="22"/>
  <c r="Z25" i="22"/>
  <c r="I18" i="22"/>
  <c r="O14" i="22"/>
  <c r="D19" i="22"/>
  <c r="N21" i="22"/>
  <c r="D20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H21" i="22"/>
  <c r="G19" i="22"/>
  <c r="K23" i="22"/>
  <c r="K16" i="22"/>
  <c r="Q6" i="22"/>
  <c r="AK5" i="22"/>
  <c r="J16" i="22"/>
  <c r="I23" i="22"/>
  <c r="E16" i="22"/>
  <c r="O19" i="22"/>
  <c r="N11" i="22"/>
  <c r="L11" i="22"/>
  <c r="P37" i="22"/>
  <c r="I17" i="22"/>
  <c r="K22" i="22"/>
  <c r="H23" i="22"/>
  <c r="G21" i="22"/>
  <c r="L6" i="22"/>
  <c r="AF5" i="22"/>
  <c r="K24" i="22"/>
  <c r="AE25" i="22"/>
  <c r="G8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J18" i="22"/>
  <c r="H8" i="22"/>
  <c r="E18" i="22"/>
  <c r="N15" i="22"/>
  <c r="N19" i="22"/>
  <c r="L13" i="22"/>
  <c r="P14" i="22"/>
  <c r="I21" i="22"/>
  <c r="R10" i="22"/>
  <c r="AM10" i="22"/>
  <c r="I6" i="22"/>
  <c r="AC5" i="22"/>
  <c r="G23" i="22"/>
  <c r="R9" i="22"/>
  <c r="AM9" i="22"/>
  <c r="R12" i="22"/>
  <c r="AM12" i="22"/>
  <c r="G12" i="22"/>
  <c r="J20" i="22"/>
  <c r="H12" i="22"/>
  <c r="E20" i="22"/>
  <c r="N23" i="22"/>
  <c r="E9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I24" i="22"/>
  <c r="AC25" i="22"/>
  <c r="O20" i="22"/>
  <c r="E6" i="22"/>
  <c r="Y5" i="22"/>
  <c r="E15" i="22"/>
  <c r="K20" i="22"/>
  <c r="C18" i="22"/>
  <c r="V18" i="22"/>
  <c r="C23" i="22"/>
  <c r="V23" i="22"/>
  <c r="N18" i="22"/>
  <c r="M23" i="22"/>
  <c r="K18" i="22"/>
  <c r="M12" i="22"/>
  <c r="Q15" i="22"/>
  <c r="D6" i="22"/>
  <c r="X5" i="22"/>
  <c r="M21" i="22"/>
  <c r="H7" i="22"/>
  <c r="O22" i="22"/>
  <c r="K9" i="22"/>
  <c r="E19" i="22"/>
  <c r="R8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F7" i="22"/>
  <c r="E94" i="19"/>
  <c r="I99" i="19"/>
  <c r="I100" i="19" s="1"/>
  <c r="I75" i="19"/>
  <c r="F94" i="19"/>
  <c r="N97" i="19"/>
  <c r="M95" i="19"/>
  <c r="C88" i="19"/>
  <c r="B88" i="19" s="1"/>
  <c r="B63" i="19"/>
  <c r="C20" i="22"/>
  <c r="V20" i="22"/>
  <c r="J11" i="22"/>
  <c r="N20" i="22"/>
  <c r="L10" i="22"/>
  <c r="R14" i="22"/>
  <c r="AM14" i="22"/>
  <c r="M14" i="22"/>
  <c r="Q17" i="22"/>
  <c r="J9" i="22"/>
  <c r="N6" i="22"/>
  <c r="AH5" i="22"/>
  <c r="H9" i="22"/>
  <c r="O24" i="22"/>
  <c r="AI25" i="22"/>
  <c r="K11" i="22"/>
  <c r="E23" i="22"/>
  <c r="R16" i="22"/>
  <c r="AM16" i="22"/>
  <c r="C22" i="22"/>
  <c r="V22" i="22"/>
  <c r="J15" i="22"/>
  <c r="N22" i="22"/>
  <c r="L18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M7" i="22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I8" i="22"/>
  <c r="H24" i="22"/>
  <c r="AB25" i="22"/>
  <c r="D9" i="22"/>
  <c r="O17" i="22"/>
  <c r="E21" i="22"/>
  <c r="L21" i="22"/>
  <c r="P22" i="22"/>
  <c r="H18" i="22"/>
  <c r="P11" i="22"/>
  <c r="G10" i="22"/>
  <c r="F15" i="22"/>
  <c r="R17" i="22"/>
  <c r="AM17" i="22"/>
  <c r="Q24" i="22"/>
  <c r="AK25" i="22"/>
  <c r="F8" i="22"/>
  <c r="I10" i="22"/>
  <c r="C7" i="22"/>
  <c r="V7" i="22"/>
  <c r="D11" i="22"/>
  <c r="O21" i="22"/>
  <c r="F6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P24" i="22"/>
  <c r="AJ25" i="22"/>
  <c r="H22" i="22"/>
  <c r="P19" i="22"/>
  <c r="G18" i="22"/>
  <c r="F17" i="22"/>
  <c r="R19" i="22"/>
  <c r="AM19" i="22"/>
  <c r="P13" i="22"/>
  <c r="F12" i="22"/>
  <c r="I12" i="22"/>
  <c r="O8" i="22"/>
  <c r="D13" i="22"/>
  <c r="N9" i="22"/>
  <c r="D8" i="22"/>
  <c r="M6" i="22"/>
  <c r="AG5" i="22"/>
  <c r="P6" i="22"/>
  <c r="AJ5" i="22"/>
  <c r="I7" i="22"/>
  <c r="Q7" i="22"/>
  <c r="F14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J10" i="22"/>
  <c r="I11" i="22"/>
  <c r="E10" i="22"/>
  <c r="P7" i="22"/>
  <c r="O7" i="22"/>
  <c r="M22" i="22"/>
  <c r="R6" i="22"/>
  <c r="AM6" i="22"/>
  <c r="AM5" i="22" s="1"/>
  <c r="AL5" i="22"/>
  <c r="K6" i="22"/>
  <c r="AE5" i="22"/>
  <c r="L20" i="22"/>
  <c r="H17" i="22"/>
  <c r="G15" i="22"/>
  <c r="K19" i="22"/>
  <c r="D22" i="22"/>
  <c r="P9" i="22"/>
  <c r="J12" i="22"/>
  <c r="I15" i="22"/>
  <c r="E12" i="22"/>
  <c r="P23" i="22"/>
  <c r="O1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M24" i="22"/>
  <c r="AG25" i="22"/>
  <c r="P33" i="22"/>
  <c r="I9" i="22"/>
  <c r="L24" i="22"/>
  <c r="AF25" i="22"/>
  <c r="H44" i="22"/>
  <c r="G17" i="22"/>
  <c r="K21" i="22"/>
  <c r="K8" i="22"/>
  <c r="P17" i="22"/>
  <c r="J14" i="22"/>
  <c r="I19" i="22"/>
  <c r="E14" i="22"/>
  <c r="O11" i="22"/>
  <c r="O23" i="22"/>
  <c r="L9" i="22"/>
  <c r="P10" i="22"/>
  <c r="I13" i="22"/>
  <c r="K1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E7" i="22"/>
  <c r="J82" i="19"/>
  <c r="J92" i="19"/>
  <c r="C92" i="19"/>
  <c r="B92" i="19" s="1"/>
  <c r="B67" i="19"/>
  <c r="P97" i="19"/>
  <c r="L92" i="19"/>
  <c r="M83" i="19"/>
  <c r="C87" i="19"/>
  <c r="B87" i="19" s="1"/>
  <c r="B62" i="19"/>
  <c r="C12" i="22"/>
  <c r="V12" i="22"/>
  <c r="C9" i="22"/>
  <c r="V9" i="22"/>
  <c r="N12" i="22"/>
  <c r="F10" i="22"/>
  <c r="M19" i="22"/>
  <c r="AA5" i="22"/>
  <c r="G6" i="22"/>
  <c r="Q9" i="22"/>
  <c r="C13" i="22"/>
  <c r="V13" i="22"/>
  <c r="M9" i="22"/>
  <c r="I20" i="22"/>
  <c r="O16" i="22"/>
  <c r="D21" i="22"/>
  <c r="AI5" i="22"/>
  <c r="O6" i="22"/>
  <c r="D24" i="22"/>
  <c r="X25" i="22"/>
  <c r="C14" i="22"/>
  <c r="V14" i="22"/>
  <c r="C15" i="22"/>
  <c r="V15" i="22"/>
  <c r="N14" i="22"/>
  <c r="F18" i="22"/>
  <c r="L14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L23" i="22"/>
  <c r="M8" i="22"/>
  <c r="Q11" i="22"/>
  <c r="C17" i="22"/>
  <c r="V17" i="22"/>
  <c r="M13" i="22"/>
  <c r="I22" i="22"/>
  <c r="O18" i="22"/>
  <c r="D23" i="22"/>
  <c r="E11" i="22"/>
  <c r="K12" i="22"/>
  <c r="C16" i="22"/>
  <c r="V16" i="22"/>
  <c r="C19" i="22"/>
  <c r="V19" i="22"/>
  <c r="N16" i="22"/>
  <c r="M15" i="22"/>
  <c r="L22" i="22"/>
  <c r="M10" i="22"/>
  <c r="Q13" i="22"/>
  <c r="C21" i="22"/>
  <c r="V21" i="22"/>
  <c r="M17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L15" i="22"/>
  <c r="P16" i="22"/>
  <c r="J6" i="22"/>
  <c r="AD5" i="22"/>
  <c r="R18" i="22"/>
  <c r="AM18" i="22"/>
  <c r="H6" i="22"/>
  <c r="AB5" i="22"/>
  <c r="F9" i="22"/>
  <c r="R11" i="22"/>
  <c r="AM11" i="22"/>
  <c r="R20" i="22"/>
  <c r="AM20" i="22"/>
  <c r="G16" i="22"/>
  <c r="J22" i="22"/>
  <c r="H16" i="22"/>
  <c r="E22" i="22"/>
  <c r="O9" i="22"/>
  <c r="E13" i="22"/>
  <c r="L17" i="22"/>
  <c r="P18" i="22"/>
  <c r="H1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G7" i="22"/>
  <c r="D92" i="19"/>
  <c r="Q83" i="19"/>
  <c r="N95" i="19"/>
  <c r="J90" i="19"/>
  <c r="C84" i="19"/>
  <c r="B84" i="19" s="1"/>
  <c r="B59" i="19"/>
  <c r="H86" i="19"/>
  <c r="L86" i="19"/>
  <c r="J7" i="22"/>
  <c r="F11" i="22"/>
  <c r="R13" i="22"/>
  <c r="AM13" i="22"/>
  <c r="Q8" i="22"/>
  <c r="G20" i="22"/>
  <c r="J24" i="22"/>
  <c r="AD25" i="22"/>
  <c r="H20" i="22"/>
  <c r="E24" i="22"/>
  <c r="Y25" i="22"/>
  <c r="O13" i="22"/>
  <c r="E17" i="22"/>
  <c r="L19" i="22"/>
  <c r="P20" i="22"/>
  <c r="H14" i="22"/>
  <c r="Q22" i="22"/>
  <c r="D7" i="22"/>
  <c r="F13" i="22"/>
  <c r="R15" i="22"/>
  <c r="AM15" i="22"/>
  <c r="Q16" i="22"/>
  <c r="G24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M16" i="22"/>
  <c r="J13" i="22"/>
  <c r="L8" i="22"/>
  <c r="H11" i="22"/>
  <c r="G9" i="22"/>
  <c r="K13" i="22"/>
  <c r="D10" i="22"/>
  <c r="R24" i="22"/>
  <c r="AL25" i="22"/>
  <c r="AM24" i="22"/>
  <c r="AM25" i="22" s="1"/>
  <c r="C24" i="22"/>
  <c r="W25" i="22"/>
  <c r="V24" i="22"/>
  <c r="V25" i="22" s="1"/>
  <c r="J19" i="22"/>
  <c r="N24" i="22"/>
  <c r="AH25" i="22"/>
  <c r="K10" i="22"/>
  <c r="Q18" i="22"/>
  <c r="M18" i="22"/>
  <c r="J17" i="22"/>
  <c r="L12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B167" i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A189" i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B44" i="26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C36" i="26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I29" i="26"/>
  <c r="J111" i="19"/>
  <c r="J136" i="19" s="1"/>
  <c r="J161" i="19" s="1"/>
  <c r="I32" i="26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32" i="26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N35" i="26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J44" i="26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L38" i="26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O43" i="26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N30" i="26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F37" i="26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I28" i="26"/>
  <c r="N114" i="19"/>
  <c r="N139" i="19" s="1"/>
  <c r="N164" i="19" s="1"/>
  <c r="M35" i="26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K41" i="26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H29" i="26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H30" i="26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J186" i="22"/>
  <c r="J211" i="22"/>
  <c r="J236" i="22" s="1"/>
  <c r="J261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G136" i="19"/>
  <c r="G161" i="19" s="1"/>
  <c r="D140" i="19"/>
  <c r="D165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N45" i="26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O45" i="26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Q36" i="26" s="1"/>
  <c r="C21" i="19"/>
  <c r="C46" i="19" s="1"/>
  <c r="B42" i="26" s="1"/>
  <c r="N81" i="24"/>
  <c r="N131" i="24" s="1"/>
  <c r="N130" i="24" s="1"/>
  <c r="N55" i="24"/>
  <c r="R87" i="24"/>
  <c r="R137" i="24" s="1"/>
  <c r="S137" i="24" s="1"/>
  <c r="S62" i="24"/>
  <c r="L24" i="19"/>
  <c r="L49" i="19" s="1"/>
  <c r="K45" i="26" s="1"/>
  <c r="C20" i="19"/>
  <c r="C45" i="19" s="1"/>
  <c r="B41" i="26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Q43" i="26" s="1"/>
  <c r="P10" i="19"/>
  <c r="P35" i="19" s="1"/>
  <c r="P60" i="22"/>
  <c r="P85" i="22" s="1"/>
  <c r="S22" i="23"/>
  <c r="R72" i="22"/>
  <c r="Q22" i="19"/>
  <c r="Q47" i="19" s="1"/>
  <c r="P43" i="26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C45" i="26" s="1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Q40" i="26" s="1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F45" i="26" s="1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L27" i="26" s="1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G27" i="26" s="1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Q45" i="26" s="1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L45" i="26" s="1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39" i="26" s="1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I45" i="26" s="1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Q32" i="26" s="1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30" i="26" s="1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45" i="26" s="1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33" i="26" s="1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M45" i="26" s="1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28" i="26" s="1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Q30" i="26" s="1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H45" i="26" s="1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40" i="26" s="1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G45" i="26" s="1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Q31" i="26" s="1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38" i="26" s="1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B37" i="26" s="1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Q37" i="26" s="1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R31" i="19" l="1"/>
  <c r="Q27" i="26" s="1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E27" i="26" s="1"/>
  <c r="O25" i="19"/>
  <c r="H121" i="19"/>
  <c r="H146" i="19" s="1"/>
  <c r="H171" i="19" s="1"/>
  <c r="G42" i="26"/>
  <c r="D110" i="19"/>
  <c r="D110" i="24" s="1"/>
  <c r="D135" i="24" s="1"/>
  <c r="C31" i="26"/>
  <c r="H118" i="19"/>
  <c r="H143" i="19" s="1"/>
  <c r="H168" i="19" s="1"/>
  <c r="G39" i="26"/>
  <c r="G117" i="19"/>
  <c r="G142" i="19" s="1"/>
  <c r="G167" i="19" s="1"/>
  <c r="F38" i="26"/>
  <c r="F108" i="19"/>
  <c r="E29" i="26"/>
  <c r="Q118" i="19"/>
  <c r="Q143" i="19" s="1"/>
  <c r="Q168" i="19" s="1"/>
  <c r="P39" i="26"/>
  <c r="F114" i="19"/>
  <c r="F114" i="24" s="1"/>
  <c r="F139" i="24" s="1"/>
  <c r="E35" i="26"/>
  <c r="J114" i="19"/>
  <c r="J139" i="19" s="1"/>
  <c r="J164" i="19" s="1"/>
  <c r="I35" i="26"/>
  <c r="L113" i="19"/>
  <c r="L138" i="19" s="1"/>
  <c r="L163" i="19" s="1"/>
  <c r="K34" i="26"/>
  <c r="E117" i="19"/>
  <c r="E142" i="19" s="1"/>
  <c r="E167" i="19" s="1"/>
  <c r="D38" i="26"/>
  <c r="N119" i="19"/>
  <c r="N144" i="19" s="1"/>
  <c r="N169" i="19" s="1"/>
  <c r="M40" i="26"/>
  <c r="K122" i="19"/>
  <c r="K147" i="19" s="1"/>
  <c r="K172" i="19" s="1"/>
  <c r="J43" i="26"/>
  <c r="P120" i="19"/>
  <c r="O41" i="26"/>
  <c r="P114" i="19"/>
  <c r="P139" i="19" s="1"/>
  <c r="P164" i="19" s="1"/>
  <c r="O35" i="26"/>
  <c r="H107" i="19"/>
  <c r="H132" i="19" s="1"/>
  <c r="H157" i="19" s="1"/>
  <c r="G28" i="26"/>
  <c r="L122" i="19"/>
  <c r="L122" i="24" s="1"/>
  <c r="K43" i="26"/>
  <c r="F110" i="19"/>
  <c r="E31" i="26"/>
  <c r="E118" i="19"/>
  <c r="E143" i="19" s="1"/>
  <c r="E168" i="19" s="1"/>
  <c r="D39" i="26"/>
  <c r="D121" i="19"/>
  <c r="D146" i="19" s="1"/>
  <c r="D171" i="19" s="1"/>
  <c r="C42" i="26"/>
  <c r="H122" i="19"/>
  <c r="H147" i="19" s="1"/>
  <c r="H172" i="19" s="1"/>
  <c r="G43" i="26"/>
  <c r="D107" i="19"/>
  <c r="D132" i="19" s="1"/>
  <c r="D157" i="19" s="1"/>
  <c r="C28" i="26"/>
  <c r="I123" i="19"/>
  <c r="I148" i="19" s="1"/>
  <c r="I173" i="19" s="1"/>
  <c r="H44" i="26"/>
  <c r="J120" i="19"/>
  <c r="J145" i="19" s="1"/>
  <c r="J170" i="19" s="1"/>
  <c r="I41" i="26"/>
  <c r="O120" i="19"/>
  <c r="O120" i="24" s="1"/>
  <c r="N41" i="26"/>
  <c r="D113" i="19"/>
  <c r="C34" i="26"/>
  <c r="M121" i="19"/>
  <c r="M146" i="19" s="1"/>
  <c r="M171" i="19" s="1"/>
  <c r="L42" i="26"/>
  <c r="N107" i="19"/>
  <c r="N132" i="19" s="1"/>
  <c r="N157" i="19" s="1"/>
  <c r="M28" i="26"/>
  <c r="J116" i="19"/>
  <c r="J141" i="19" s="1"/>
  <c r="J166" i="19" s="1"/>
  <c r="I37" i="26"/>
  <c r="M109" i="19"/>
  <c r="M134" i="19" s="1"/>
  <c r="M159" i="19" s="1"/>
  <c r="L30" i="26"/>
  <c r="F118" i="19"/>
  <c r="F143" i="19" s="1"/>
  <c r="F168" i="19" s="1"/>
  <c r="E39" i="26"/>
  <c r="H117" i="19"/>
  <c r="H142" i="19" s="1"/>
  <c r="H167" i="19" s="1"/>
  <c r="G38" i="26"/>
  <c r="M120" i="19"/>
  <c r="M145" i="19" s="1"/>
  <c r="M170" i="19" s="1"/>
  <c r="L41" i="26"/>
  <c r="E122" i="19"/>
  <c r="E147" i="19" s="1"/>
  <c r="E172" i="19" s="1"/>
  <c r="D43" i="26"/>
  <c r="Q110" i="19"/>
  <c r="Q135" i="19" s="1"/>
  <c r="Q160" i="19" s="1"/>
  <c r="P31" i="26"/>
  <c r="K111" i="19"/>
  <c r="K136" i="19" s="1"/>
  <c r="K161" i="19" s="1"/>
  <c r="J32" i="26"/>
  <c r="O117" i="19"/>
  <c r="O142" i="19" s="1"/>
  <c r="O167" i="19" s="1"/>
  <c r="N38" i="26"/>
  <c r="I121" i="19"/>
  <c r="I146" i="19" s="1"/>
  <c r="I171" i="19" s="1"/>
  <c r="H42" i="26"/>
  <c r="N113" i="19"/>
  <c r="N138" i="19" s="1"/>
  <c r="N163" i="19" s="1"/>
  <c r="M34" i="26"/>
  <c r="F119" i="19"/>
  <c r="F144" i="19" s="1"/>
  <c r="F169" i="19" s="1"/>
  <c r="E40" i="26"/>
  <c r="B68" i="24"/>
  <c r="O108" i="19"/>
  <c r="O133" i="19" s="1"/>
  <c r="O158" i="19" s="1"/>
  <c r="N29" i="26"/>
  <c r="I118" i="19"/>
  <c r="I143" i="19" s="1"/>
  <c r="I168" i="19" s="1"/>
  <c r="H39" i="26"/>
  <c r="O116" i="19"/>
  <c r="O141" i="19" s="1"/>
  <c r="O166" i="19" s="1"/>
  <c r="N37" i="26"/>
  <c r="P118" i="19"/>
  <c r="P143" i="19" s="1"/>
  <c r="P168" i="19" s="1"/>
  <c r="O39" i="26"/>
  <c r="G118" i="19"/>
  <c r="G143" i="19" s="1"/>
  <c r="G168" i="19" s="1"/>
  <c r="F39" i="26"/>
  <c r="I115" i="19"/>
  <c r="I140" i="19" s="1"/>
  <c r="I165" i="19" s="1"/>
  <c r="H36" i="26"/>
  <c r="F111" i="19"/>
  <c r="F111" i="24" s="1"/>
  <c r="E32" i="26"/>
  <c r="E123" i="19"/>
  <c r="E148" i="19" s="1"/>
  <c r="E173" i="19" s="1"/>
  <c r="D44" i="26"/>
  <c r="M115" i="19"/>
  <c r="M140" i="19" s="1"/>
  <c r="M165" i="19" s="1"/>
  <c r="L36" i="26"/>
  <c r="G121" i="19"/>
  <c r="G146" i="19" s="1"/>
  <c r="G171" i="19" s="1"/>
  <c r="F42" i="26"/>
  <c r="E112" i="19"/>
  <c r="E112" i="24" s="1"/>
  <c r="D33" i="26"/>
  <c r="K117" i="19"/>
  <c r="K142" i="19" s="1"/>
  <c r="K167" i="19" s="1"/>
  <c r="J38" i="26"/>
  <c r="P110" i="19"/>
  <c r="P135" i="19" s="1"/>
  <c r="P160" i="19" s="1"/>
  <c r="O31" i="26"/>
  <c r="I113" i="19"/>
  <c r="I113" i="24" s="1"/>
  <c r="I138" i="24" s="1"/>
  <c r="H34" i="26"/>
  <c r="L114" i="19"/>
  <c r="L139" i="19" s="1"/>
  <c r="L164" i="19" s="1"/>
  <c r="K35" i="26"/>
  <c r="K121" i="19"/>
  <c r="K146" i="19" s="1"/>
  <c r="K171" i="19" s="1"/>
  <c r="J42" i="26"/>
  <c r="N120" i="19"/>
  <c r="N120" i="24" s="1"/>
  <c r="N145" i="24" s="1"/>
  <c r="M41" i="26"/>
  <c r="P117" i="19"/>
  <c r="P142" i="19" s="1"/>
  <c r="P167" i="19" s="1"/>
  <c r="O38" i="26"/>
  <c r="M111" i="19"/>
  <c r="M136" i="19" s="1"/>
  <c r="M161" i="19" s="1"/>
  <c r="L32" i="26"/>
  <c r="G113" i="19"/>
  <c r="G113" i="24" s="1"/>
  <c r="G138" i="24" s="1"/>
  <c r="F34" i="26"/>
  <c r="Q112" i="19"/>
  <c r="Q137" i="19" s="1"/>
  <c r="Q162" i="19" s="1"/>
  <c r="P33" i="26"/>
  <c r="H110" i="19"/>
  <c r="H110" i="24" s="1"/>
  <c r="G31" i="26"/>
  <c r="G109" i="19"/>
  <c r="G109" i="24" s="1"/>
  <c r="F30" i="26"/>
  <c r="K115" i="19"/>
  <c r="K140" i="19" s="1"/>
  <c r="K165" i="19" s="1"/>
  <c r="J36" i="26"/>
  <c r="M122" i="19"/>
  <c r="M122" i="24" s="1"/>
  <c r="L43" i="26"/>
  <c r="Q108" i="19"/>
  <c r="Q133" i="19" s="1"/>
  <c r="Q158" i="19" s="1"/>
  <c r="P29" i="26"/>
  <c r="P113" i="19"/>
  <c r="P138" i="19" s="1"/>
  <c r="P163" i="19" s="1"/>
  <c r="O34" i="26"/>
  <c r="M107" i="19"/>
  <c r="M132" i="19" s="1"/>
  <c r="M157" i="19" s="1"/>
  <c r="L28" i="26"/>
  <c r="J115" i="19"/>
  <c r="J140" i="19" s="1"/>
  <c r="J165" i="19" s="1"/>
  <c r="I36" i="26"/>
  <c r="O112" i="19"/>
  <c r="O137" i="19" s="1"/>
  <c r="O162" i="19" s="1"/>
  <c r="N33" i="26"/>
  <c r="L112" i="19"/>
  <c r="L137" i="19" s="1"/>
  <c r="L162" i="19" s="1"/>
  <c r="K33" i="26"/>
  <c r="Q115" i="19"/>
  <c r="Q140" i="19" s="1"/>
  <c r="Q165" i="19" s="1"/>
  <c r="P36" i="26"/>
  <c r="P121" i="19"/>
  <c r="P121" i="24" s="1"/>
  <c r="P146" i="24" s="1"/>
  <c r="O42" i="26"/>
  <c r="I119" i="19"/>
  <c r="I144" i="19" s="1"/>
  <c r="I169" i="19" s="1"/>
  <c r="H40" i="26"/>
  <c r="D118" i="19"/>
  <c r="D143" i="19" s="1"/>
  <c r="D168" i="19" s="1"/>
  <c r="C39" i="26"/>
  <c r="L118" i="19"/>
  <c r="L143" i="19" s="1"/>
  <c r="L168" i="19" s="1"/>
  <c r="K39" i="26"/>
  <c r="Q123" i="19"/>
  <c r="Q148" i="19" s="1"/>
  <c r="Q173" i="19" s="1"/>
  <c r="P44" i="26"/>
  <c r="F120" i="19"/>
  <c r="F145" i="19" s="1"/>
  <c r="F170" i="19" s="1"/>
  <c r="E41" i="26"/>
  <c r="I116" i="19"/>
  <c r="I141" i="19" s="1"/>
  <c r="I166" i="19" s="1"/>
  <c r="H37" i="26"/>
  <c r="Q116" i="19"/>
  <c r="Q141" i="19" s="1"/>
  <c r="Q166" i="19" s="1"/>
  <c r="P37" i="26"/>
  <c r="N108" i="19"/>
  <c r="N133" i="19" s="1"/>
  <c r="N158" i="19" s="1"/>
  <c r="M29" i="26"/>
  <c r="J112" i="19"/>
  <c r="J137" i="19" s="1"/>
  <c r="J162" i="19" s="1"/>
  <c r="I33" i="26"/>
  <c r="P119" i="19"/>
  <c r="P119" i="24" s="1"/>
  <c r="O40" i="26"/>
  <c r="N115" i="19"/>
  <c r="N140" i="19" s="1"/>
  <c r="N165" i="19" s="1"/>
  <c r="M36" i="26"/>
  <c r="F116" i="19"/>
  <c r="F141" i="19" s="1"/>
  <c r="F166" i="19" s="1"/>
  <c r="E37" i="26"/>
  <c r="K113" i="19"/>
  <c r="K138" i="19" s="1"/>
  <c r="K163" i="19" s="1"/>
  <c r="J34" i="26"/>
  <c r="O121" i="19"/>
  <c r="O121" i="24" s="1"/>
  <c r="O146" i="24" s="1"/>
  <c r="N42" i="26"/>
  <c r="O107" i="19"/>
  <c r="O132" i="19" s="1"/>
  <c r="O157" i="19" s="1"/>
  <c r="N28" i="26"/>
  <c r="E119" i="19"/>
  <c r="E144" i="19" s="1"/>
  <c r="E169" i="19" s="1"/>
  <c r="D40" i="26"/>
  <c r="P25" i="19"/>
  <c r="B93" i="24"/>
  <c r="N110" i="19"/>
  <c r="N135" i="19" s="1"/>
  <c r="N160" i="19" s="1"/>
  <c r="M31" i="26"/>
  <c r="I110" i="19"/>
  <c r="I135" i="19" s="1"/>
  <c r="I160" i="19" s="1"/>
  <c r="H31" i="26"/>
  <c r="D112" i="19"/>
  <c r="D112" i="24" s="1"/>
  <c r="D137" i="24" s="1"/>
  <c r="C33" i="26"/>
  <c r="K119" i="19"/>
  <c r="K144" i="19" s="1"/>
  <c r="K169" i="19" s="1"/>
  <c r="J40" i="26"/>
  <c r="G107" i="19"/>
  <c r="G132" i="19" s="1"/>
  <c r="G157" i="19" s="1"/>
  <c r="F28" i="26"/>
  <c r="E107" i="19"/>
  <c r="E132" i="19" s="1"/>
  <c r="E157" i="19" s="1"/>
  <c r="D28" i="26"/>
  <c r="I111" i="19"/>
  <c r="I111" i="24" s="1"/>
  <c r="H32" i="26"/>
  <c r="M118" i="19"/>
  <c r="M143" i="19" s="1"/>
  <c r="M168" i="19" s="1"/>
  <c r="L39" i="26"/>
  <c r="P109" i="19"/>
  <c r="P134" i="19" s="1"/>
  <c r="P159" i="19" s="1"/>
  <c r="O30" i="26"/>
  <c r="K112" i="19"/>
  <c r="K137" i="19" s="1"/>
  <c r="K162" i="19" s="1"/>
  <c r="J33" i="26"/>
  <c r="O119" i="19"/>
  <c r="O119" i="24" s="1"/>
  <c r="O144" i="24" s="1"/>
  <c r="N40" i="26"/>
  <c r="E111" i="19"/>
  <c r="E111" i="24" s="1"/>
  <c r="D32" i="26"/>
  <c r="H119" i="19"/>
  <c r="H144" i="19" s="1"/>
  <c r="H169" i="19" s="1"/>
  <c r="G40" i="26"/>
  <c r="G114" i="19"/>
  <c r="G114" i="24" s="1"/>
  <c r="G139" i="24" s="1"/>
  <c r="F35" i="26"/>
  <c r="H123" i="19"/>
  <c r="H148" i="19" s="1"/>
  <c r="H173" i="19" s="1"/>
  <c r="G44" i="26"/>
  <c r="Q117" i="19"/>
  <c r="Q142" i="19" s="1"/>
  <c r="Q167" i="19" s="1"/>
  <c r="P38" i="26"/>
  <c r="J118" i="19"/>
  <c r="J143" i="19" s="1"/>
  <c r="J168" i="19" s="1"/>
  <c r="I39" i="26"/>
  <c r="N116" i="19"/>
  <c r="N141" i="19" s="1"/>
  <c r="N166" i="19" s="1"/>
  <c r="M37" i="26"/>
  <c r="K118" i="19"/>
  <c r="K143" i="19" s="1"/>
  <c r="K168" i="19" s="1"/>
  <c r="J39" i="26"/>
  <c r="P112" i="19"/>
  <c r="P137" i="19" s="1"/>
  <c r="P162" i="19" s="1"/>
  <c r="O33" i="26"/>
  <c r="P116" i="19"/>
  <c r="P141" i="19" s="1"/>
  <c r="P166" i="19" s="1"/>
  <c r="O37" i="26"/>
  <c r="N117" i="19"/>
  <c r="N142" i="19" s="1"/>
  <c r="N167" i="19" s="1"/>
  <c r="M38" i="26"/>
  <c r="B20" i="19"/>
  <c r="F123" i="19"/>
  <c r="F148" i="19" s="1"/>
  <c r="F173" i="19" s="1"/>
  <c r="E44" i="26"/>
  <c r="H114" i="19"/>
  <c r="H114" i="24" s="1"/>
  <c r="H139" i="24" s="1"/>
  <c r="G35" i="26"/>
  <c r="H112" i="19"/>
  <c r="H112" i="24" s="1"/>
  <c r="H137" i="24" s="1"/>
  <c r="G33" i="26"/>
  <c r="D116" i="19"/>
  <c r="D141" i="19" s="1"/>
  <c r="D166" i="19" s="1"/>
  <c r="C37" i="26"/>
  <c r="F113" i="19"/>
  <c r="E34" i="26"/>
  <c r="K114" i="19"/>
  <c r="K139" i="19" s="1"/>
  <c r="K164" i="19" s="1"/>
  <c r="J35" i="26"/>
  <c r="O123" i="19"/>
  <c r="O148" i="19" s="1"/>
  <c r="O173" i="19" s="1"/>
  <c r="N44" i="26"/>
  <c r="Q107" i="19"/>
  <c r="Q132" i="19" s="1"/>
  <c r="Q157" i="19" s="1"/>
  <c r="P28" i="26"/>
  <c r="L108" i="19"/>
  <c r="L133" i="19" s="1"/>
  <c r="L158" i="19" s="1"/>
  <c r="K29" i="26"/>
  <c r="N122" i="19"/>
  <c r="N122" i="24" s="1"/>
  <c r="N147" i="24" s="1"/>
  <c r="M43" i="26"/>
  <c r="E113" i="19"/>
  <c r="E113" i="24" s="1"/>
  <c r="E138" i="24" s="1"/>
  <c r="D34" i="26"/>
  <c r="J110" i="19"/>
  <c r="J135" i="19" s="1"/>
  <c r="J160" i="19" s="1"/>
  <c r="I31" i="26"/>
  <c r="F115" i="19"/>
  <c r="F115" i="24" s="1"/>
  <c r="F140" i="24" s="1"/>
  <c r="E36" i="26"/>
  <c r="O118" i="19"/>
  <c r="O143" i="19" s="1"/>
  <c r="O168" i="19" s="1"/>
  <c r="N39" i="26"/>
  <c r="E114" i="19"/>
  <c r="E114" i="24" s="1"/>
  <c r="E139" i="24" s="1"/>
  <c r="D35" i="26"/>
  <c r="D114" i="19"/>
  <c r="D114" i="24" s="1"/>
  <c r="C35" i="26"/>
  <c r="H108" i="19"/>
  <c r="H133" i="19" s="1"/>
  <c r="H158" i="19" s="1"/>
  <c r="G29" i="26"/>
  <c r="G110" i="19"/>
  <c r="G110" i="24" s="1"/>
  <c r="G135" i="24" s="1"/>
  <c r="F31" i="26"/>
  <c r="P115" i="19"/>
  <c r="P140" i="19" s="1"/>
  <c r="P165" i="19" s="1"/>
  <c r="O36" i="26"/>
  <c r="L123" i="19"/>
  <c r="L123" i="24" s="1"/>
  <c r="K44" i="26"/>
  <c r="D111" i="19"/>
  <c r="D111" i="24" s="1"/>
  <c r="D136" i="24" s="1"/>
  <c r="C32" i="26"/>
  <c r="H120" i="19"/>
  <c r="H145" i="19" s="1"/>
  <c r="H170" i="19" s="1"/>
  <c r="G41" i="26"/>
  <c r="Q113" i="19"/>
  <c r="Q138" i="19" s="1"/>
  <c r="Q163" i="19" s="1"/>
  <c r="P34" i="26"/>
  <c r="I120" i="19"/>
  <c r="I145" i="19" s="1"/>
  <c r="I170" i="19" s="1"/>
  <c r="H41" i="26"/>
  <c r="H109" i="19"/>
  <c r="H134" i="19" s="1"/>
  <c r="H159" i="19" s="1"/>
  <c r="G30" i="26"/>
  <c r="P111" i="19"/>
  <c r="P136" i="19" s="1"/>
  <c r="P161" i="19" s="1"/>
  <c r="O32" i="26"/>
  <c r="F121" i="19"/>
  <c r="F146" i="19" s="1"/>
  <c r="F171" i="19" s="1"/>
  <c r="E42" i="26"/>
  <c r="I112" i="19"/>
  <c r="I112" i="24" s="1"/>
  <c r="H33" i="26"/>
  <c r="G108" i="19"/>
  <c r="G133" i="19" s="1"/>
  <c r="G158" i="19" s="1"/>
  <c r="F29" i="26"/>
  <c r="K108" i="19"/>
  <c r="K133" i="19" s="1"/>
  <c r="K158" i="19" s="1"/>
  <c r="J29" i="26"/>
  <c r="O111" i="19"/>
  <c r="O136" i="19" s="1"/>
  <c r="O161" i="19" s="1"/>
  <c r="N32" i="26"/>
  <c r="Q114" i="19"/>
  <c r="Q139" i="19" s="1"/>
  <c r="Q164" i="19" s="1"/>
  <c r="P35" i="26"/>
  <c r="K116" i="19"/>
  <c r="K141" i="19" s="1"/>
  <c r="K166" i="19" s="1"/>
  <c r="J37" i="26"/>
  <c r="P108" i="19"/>
  <c r="P133" i="19" s="1"/>
  <c r="P158" i="19" s="1"/>
  <c r="O29" i="26"/>
  <c r="J109" i="19"/>
  <c r="J134" i="19" s="1"/>
  <c r="J159" i="19" s="1"/>
  <c r="I30" i="26"/>
  <c r="H113" i="19"/>
  <c r="H113" i="24" s="1"/>
  <c r="G34" i="26"/>
  <c r="K120" i="19"/>
  <c r="K145" i="19" s="1"/>
  <c r="K170" i="19" s="1"/>
  <c r="J41" i="26"/>
  <c r="G119" i="19"/>
  <c r="G144" i="19" s="1"/>
  <c r="G169" i="19" s="1"/>
  <c r="F40" i="26"/>
  <c r="L110" i="19"/>
  <c r="L135" i="19" s="1"/>
  <c r="L160" i="19" s="1"/>
  <c r="K31" i="26"/>
  <c r="E120" i="19"/>
  <c r="E145" i="19" s="1"/>
  <c r="E170" i="19" s="1"/>
  <c r="D41" i="26"/>
  <c r="I122" i="19"/>
  <c r="I147" i="19" s="1"/>
  <c r="I172" i="19" s="1"/>
  <c r="H43" i="26"/>
  <c r="L107" i="19"/>
  <c r="L132" i="19" s="1"/>
  <c r="L157" i="19" s="1"/>
  <c r="K28" i="26"/>
  <c r="F109" i="19"/>
  <c r="F109" i="24" s="1"/>
  <c r="F134" i="24" s="1"/>
  <c r="E30" i="26"/>
  <c r="J121" i="19"/>
  <c r="J146" i="19" s="1"/>
  <c r="J171" i="19" s="1"/>
  <c r="I42" i="26"/>
  <c r="D122" i="19"/>
  <c r="D147" i="19" s="1"/>
  <c r="D172" i="19" s="1"/>
  <c r="C43" i="26"/>
  <c r="J117" i="19"/>
  <c r="J142" i="19" s="1"/>
  <c r="J167" i="19" s="1"/>
  <c r="I38" i="26"/>
  <c r="G120" i="19"/>
  <c r="G145" i="19" s="1"/>
  <c r="G170" i="19" s="1"/>
  <c r="F41" i="26"/>
  <c r="N109" i="19"/>
  <c r="N134" i="19" s="1"/>
  <c r="N159" i="19" s="1"/>
  <c r="M30" i="26"/>
  <c r="M116" i="19"/>
  <c r="M141" i="19" s="1"/>
  <c r="M166" i="19" s="1"/>
  <c r="L37" i="26"/>
  <c r="N111" i="19"/>
  <c r="N136" i="19" s="1"/>
  <c r="N161" i="19" s="1"/>
  <c r="M32" i="26"/>
  <c r="P123" i="19"/>
  <c r="P148" i="19" s="1"/>
  <c r="P173" i="19" s="1"/>
  <c r="O44" i="26"/>
  <c r="H111" i="19"/>
  <c r="H111" i="24" s="1"/>
  <c r="G32" i="26"/>
  <c r="K109" i="19"/>
  <c r="K134" i="19" s="1"/>
  <c r="K159" i="19" s="1"/>
  <c r="J30" i="26"/>
  <c r="O113" i="19"/>
  <c r="O138" i="19" s="1"/>
  <c r="O163" i="19" s="1"/>
  <c r="N34" i="26"/>
  <c r="Q122" i="19"/>
  <c r="Q122" i="24" s="1"/>
  <c r="Q147" i="24" s="1"/>
  <c r="K110" i="19"/>
  <c r="K135" i="19" s="1"/>
  <c r="K160" i="19" s="1"/>
  <c r="J31" i="26"/>
  <c r="O115" i="19"/>
  <c r="O140" i="19" s="1"/>
  <c r="O165" i="19" s="1"/>
  <c r="N36" i="26"/>
  <c r="L115" i="19"/>
  <c r="L140" i="19" s="1"/>
  <c r="L165" i="19" s="1"/>
  <c r="K36" i="26"/>
  <c r="N112" i="19"/>
  <c r="N137" i="19" s="1"/>
  <c r="N162" i="19" s="1"/>
  <c r="M33" i="26"/>
  <c r="L117" i="19"/>
  <c r="L142" i="19" s="1"/>
  <c r="L167" i="19" s="1"/>
  <c r="K38" i="26"/>
  <c r="N123" i="19"/>
  <c r="N148" i="19" s="1"/>
  <c r="N173" i="19" s="1"/>
  <c r="M44" i="26"/>
  <c r="E109" i="19"/>
  <c r="E109" i="24" s="1"/>
  <c r="E134" i="24" s="1"/>
  <c r="D30" i="26"/>
  <c r="L121" i="19"/>
  <c r="L146" i="19" s="1"/>
  <c r="L171" i="19" s="1"/>
  <c r="K42" i="26"/>
  <c r="I114" i="19"/>
  <c r="I114" i="24" s="1"/>
  <c r="H35" i="26"/>
  <c r="M112" i="19"/>
  <c r="M137" i="19" s="1"/>
  <c r="M162" i="19" s="1"/>
  <c r="L33" i="26"/>
  <c r="O122" i="19"/>
  <c r="O122" i="24" s="1"/>
  <c r="O147" i="24" s="1"/>
  <c r="N43" i="26"/>
  <c r="E121" i="19"/>
  <c r="E146" i="19" s="1"/>
  <c r="E171" i="19" s="1"/>
  <c r="D42" i="26"/>
  <c r="D120" i="19"/>
  <c r="D145" i="19" s="1"/>
  <c r="D170" i="19" s="1"/>
  <c r="C41" i="26"/>
  <c r="G115" i="19"/>
  <c r="F36" i="26"/>
  <c r="D108" i="19"/>
  <c r="D108" i="24" s="1"/>
  <c r="D133" i="24" s="1"/>
  <c r="C29" i="26"/>
  <c r="G123" i="19"/>
  <c r="G148" i="19" s="1"/>
  <c r="G173" i="19" s="1"/>
  <c r="F44" i="26"/>
  <c r="K107" i="19"/>
  <c r="K132" i="19" s="1"/>
  <c r="K157" i="19" s="1"/>
  <c r="J28" i="26"/>
  <c r="L111" i="19"/>
  <c r="L136" i="19" s="1"/>
  <c r="L161" i="19" s="1"/>
  <c r="K32" i="26"/>
  <c r="E115" i="19"/>
  <c r="E115" i="24" s="1"/>
  <c r="E140" i="24" s="1"/>
  <c r="D36" i="26"/>
  <c r="D117" i="19"/>
  <c r="D142" i="19" s="1"/>
  <c r="D167" i="19" s="1"/>
  <c r="C38" i="26"/>
  <c r="M110" i="19"/>
  <c r="M135" i="19" s="1"/>
  <c r="M160" i="19" s="1"/>
  <c r="L31" i="26"/>
  <c r="J119" i="19"/>
  <c r="J144" i="19" s="1"/>
  <c r="J169" i="19" s="1"/>
  <c r="I40" i="26"/>
  <c r="P107" i="19"/>
  <c r="P132" i="19" s="1"/>
  <c r="P157" i="19" s="1"/>
  <c r="O28" i="26"/>
  <c r="L119" i="19"/>
  <c r="L144" i="19" s="1"/>
  <c r="L169" i="19" s="1"/>
  <c r="K40" i="26"/>
  <c r="N121" i="19"/>
  <c r="N121" i="24" s="1"/>
  <c r="M42" i="26"/>
  <c r="M114" i="19"/>
  <c r="M139" i="19" s="1"/>
  <c r="M164" i="19" s="1"/>
  <c r="L35" i="26"/>
  <c r="J123" i="19"/>
  <c r="J148" i="19" s="1"/>
  <c r="J173" i="19" s="1"/>
  <c r="I44" i="26"/>
  <c r="E110" i="19"/>
  <c r="E110" i="24" s="1"/>
  <c r="E135" i="24" s="1"/>
  <c r="D31" i="26"/>
  <c r="L116" i="19"/>
  <c r="L141" i="19" s="1"/>
  <c r="L166" i="19" s="1"/>
  <c r="K37" i="26"/>
  <c r="O110" i="19"/>
  <c r="O135" i="19" s="1"/>
  <c r="O160" i="19" s="1"/>
  <c r="N31" i="26"/>
  <c r="H115" i="19"/>
  <c r="H115" i="24" s="1"/>
  <c r="H140" i="24" s="1"/>
  <c r="G36" i="26"/>
  <c r="M123" i="19"/>
  <c r="M123" i="24" s="1"/>
  <c r="M148" i="24" s="1"/>
  <c r="L44" i="26"/>
  <c r="D123" i="19"/>
  <c r="D148" i="19" s="1"/>
  <c r="D173" i="19" s="1"/>
  <c r="C44" i="26"/>
  <c r="Q121" i="19"/>
  <c r="P42" i="26"/>
  <c r="G122" i="19"/>
  <c r="G147" i="19" s="1"/>
  <c r="G172" i="19" s="1"/>
  <c r="F43" i="26"/>
  <c r="M113" i="19"/>
  <c r="M138" i="19" s="1"/>
  <c r="M163" i="19" s="1"/>
  <c r="L34" i="26"/>
  <c r="J122" i="19"/>
  <c r="J147" i="19" s="1"/>
  <c r="J172" i="19" s="1"/>
  <c r="I43" i="26"/>
  <c r="F112" i="19"/>
  <c r="E33" i="26"/>
  <c r="N118" i="19"/>
  <c r="N143" i="19" s="1"/>
  <c r="N168" i="19" s="1"/>
  <c r="M39" i="26"/>
  <c r="I117" i="19"/>
  <c r="I142" i="19" s="1"/>
  <c r="I167" i="19" s="1"/>
  <c r="H38" i="26"/>
  <c r="E108" i="19"/>
  <c r="E108" i="24" s="1"/>
  <c r="D29" i="26"/>
  <c r="Q119" i="19"/>
  <c r="Q119" i="24" s="1"/>
  <c r="P40" i="26"/>
  <c r="F117" i="19"/>
  <c r="F142" i="19" s="1"/>
  <c r="F167" i="19" s="1"/>
  <c r="E38" i="26"/>
  <c r="D109" i="19"/>
  <c r="D109" i="24" s="1"/>
  <c r="D134" i="24" s="1"/>
  <c r="C30" i="26"/>
  <c r="I107" i="19"/>
  <c r="I132" i="19" s="1"/>
  <c r="I157" i="19" s="1"/>
  <c r="H28" i="26"/>
  <c r="Q120" i="19"/>
  <c r="P41" i="26"/>
  <c r="D119" i="19"/>
  <c r="D144" i="19" s="1"/>
  <c r="D169" i="19" s="1"/>
  <c r="C40" i="26"/>
  <c r="H116" i="19"/>
  <c r="H141" i="19" s="1"/>
  <c r="H166" i="19" s="1"/>
  <c r="G37" i="26"/>
  <c r="Q109" i="19"/>
  <c r="Q134" i="19" s="1"/>
  <c r="Q159" i="19" s="1"/>
  <c r="P30" i="26"/>
  <c r="M108" i="19"/>
  <c r="M133" i="19" s="1"/>
  <c r="M158" i="19" s="1"/>
  <c r="L29" i="26"/>
  <c r="E116" i="19"/>
  <c r="E141" i="19" s="1"/>
  <c r="E166" i="19" s="1"/>
  <c r="D37" i="26"/>
  <c r="M119" i="19"/>
  <c r="M144" i="19" s="1"/>
  <c r="M169" i="19" s="1"/>
  <c r="L40" i="26"/>
  <c r="F122" i="19"/>
  <c r="F147" i="19" s="1"/>
  <c r="F172" i="19" s="1"/>
  <c r="E43" i="26"/>
  <c r="F107" i="19"/>
  <c r="F132" i="19" s="1"/>
  <c r="F157" i="19" s="1"/>
  <c r="E28" i="26"/>
  <c r="G112" i="19"/>
  <c r="G112" i="24" s="1"/>
  <c r="G137" i="24" s="1"/>
  <c r="F33" i="26"/>
  <c r="L109" i="19"/>
  <c r="L134" i="19" s="1"/>
  <c r="L159" i="19" s="1"/>
  <c r="K30" i="26"/>
  <c r="Q111" i="19"/>
  <c r="Q136" i="19" s="1"/>
  <c r="Q161" i="19" s="1"/>
  <c r="P32" i="26"/>
  <c r="J113" i="19"/>
  <c r="J138" i="19" s="1"/>
  <c r="J163" i="19" s="1"/>
  <c r="I34" i="26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36" i="24"/>
  <c r="C150" i="24"/>
  <c r="B149" i="24"/>
  <c r="B150" i="24" s="1"/>
  <c r="H135" i="19"/>
  <c r="H160" i="19" s="1"/>
  <c r="H135" i="24"/>
  <c r="G134" i="24"/>
  <c r="M147" i="24"/>
  <c r="N146" i="24"/>
  <c r="E135" i="19"/>
  <c r="E160" i="19" s="1"/>
  <c r="P144" i="24"/>
  <c r="E133" i="19"/>
  <c r="E158" i="19" s="1"/>
  <c r="E133" i="24"/>
  <c r="B131" i="24"/>
  <c r="B130" i="24" s="1"/>
  <c r="C130" i="24"/>
  <c r="S149" i="24"/>
  <c r="S150" i="24" s="1"/>
  <c r="R150" i="24"/>
  <c r="Q144" i="19"/>
  <c r="Q169" i="19" s="1"/>
  <c r="Q144" i="24"/>
  <c r="F136" i="24"/>
  <c r="H136" i="19"/>
  <c r="H161" i="19" s="1"/>
  <c r="H136" i="24"/>
  <c r="E137" i="24"/>
  <c r="I138" i="19"/>
  <c r="I163" i="19" s="1"/>
  <c r="I139" i="19"/>
  <c r="I164" i="19" s="1"/>
  <c r="I139" i="24"/>
  <c r="E138" i="19"/>
  <c r="E163" i="19" s="1"/>
  <c r="F140" i="19"/>
  <c r="F165" i="19" s="1"/>
  <c r="L147" i="19"/>
  <c r="L172" i="19" s="1"/>
  <c r="L147" i="24"/>
  <c r="D139" i="19"/>
  <c r="D164" i="19" s="1"/>
  <c r="D139" i="24"/>
  <c r="L148" i="19"/>
  <c r="L173" i="19" s="1"/>
  <c r="L148" i="24"/>
  <c r="O145" i="19"/>
  <c r="O170" i="19" s="1"/>
  <c r="O145" i="24"/>
  <c r="D136" i="19"/>
  <c r="D161" i="19" s="1"/>
  <c r="I137" i="19"/>
  <c r="I162" i="19" s="1"/>
  <c r="I137" i="24"/>
  <c r="H138" i="19"/>
  <c r="H163" i="19" s="1"/>
  <c r="H138" i="24"/>
  <c r="G31" i="19"/>
  <c r="F27" i="26" s="1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Q29" i="26" s="1"/>
  <c r="B69" i="22"/>
  <c r="C94" i="22"/>
  <c r="S20" i="19"/>
  <c r="R45" i="19"/>
  <c r="Q41" i="26" s="1"/>
  <c r="G55" i="22"/>
  <c r="G81" i="22"/>
  <c r="B59" i="22"/>
  <c r="C84" i="22"/>
  <c r="S69" i="22"/>
  <c r="R94" i="22"/>
  <c r="S41" i="19"/>
  <c r="R116" i="19"/>
  <c r="S116" i="19" s="1"/>
  <c r="P5" i="19"/>
  <c r="P31" i="19"/>
  <c r="O27" i="26" s="1"/>
  <c r="B70" i="22"/>
  <c r="C95" i="22"/>
  <c r="R38" i="19"/>
  <c r="Q34" i="26" s="1"/>
  <c r="S13" i="19"/>
  <c r="B72" i="22"/>
  <c r="C97" i="22"/>
  <c r="R46" i="19"/>
  <c r="Q42" i="26" s="1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35" i="26" s="1"/>
  <c r="B14" i="19"/>
  <c r="R75" i="22"/>
  <c r="S74" i="22"/>
  <c r="S75" i="22" s="1"/>
  <c r="R99" i="22"/>
  <c r="H50" i="19"/>
  <c r="H124" i="19"/>
  <c r="H125" i="19" s="1"/>
  <c r="B66" i="22"/>
  <c r="C91" i="22"/>
  <c r="C36" i="19"/>
  <c r="B32" i="26" s="1"/>
  <c r="B11" i="19"/>
  <c r="H55" i="22"/>
  <c r="H81" i="22"/>
  <c r="C38" i="19"/>
  <c r="B34" i="26" s="1"/>
  <c r="B13" i="19"/>
  <c r="I50" i="19"/>
  <c r="I124" i="19"/>
  <c r="I125" i="19" s="1"/>
  <c r="R32" i="19"/>
  <c r="Q28" i="26" s="1"/>
  <c r="S7" i="19"/>
  <c r="S34" i="19"/>
  <c r="R109" i="19"/>
  <c r="S109" i="19" s="1"/>
  <c r="B32" i="19"/>
  <c r="C107" i="19"/>
  <c r="B107" i="19" s="1"/>
  <c r="E55" i="22"/>
  <c r="E81" i="22"/>
  <c r="B12" i="19"/>
  <c r="C37" i="19"/>
  <c r="B33" i="26" s="1"/>
  <c r="S18" i="19"/>
  <c r="R43" i="19"/>
  <c r="Q39" i="26" s="1"/>
  <c r="S66" i="22"/>
  <c r="R91" i="22"/>
  <c r="J50" i="19"/>
  <c r="J124" i="19"/>
  <c r="J125" i="19" s="1"/>
  <c r="S86" i="22"/>
  <c r="S136" i="22"/>
  <c r="E25" i="19"/>
  <c r="E49" i="19"/>
  <c r="D45" i="26" s="1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P45" i="26" s="1"/>
  <c r="I31" i="19"/>
  <c r="H27" i="26" s="1"/>
  <c r="I5" i="19"/>
  <c r="L55" i="22"/>
  <c r="L81" i="22"/>
  <c r="N75" i="22"/>
  <c r="N99" i="22"/>
  <c r="F25" i="19"/>
  <c r="F49" i="19"/>
  <c r="E45" i="26" s="1"/>
  <c r="K5" i="19"/>
  <c r="K31" i="19"/>
  <c r="J27" i="26" s="1"/>
  <c r="C148" i="19"/>
  <c r="B67" i="22"/>
  <c r="C92" i="22"/>
  <c r="C35" i="19"/>
  <c r="B31" i="26" s="1"/>
  <c r="B10" i="19"/>
  <c r="B42" i="19"/>
  <c r="C117" i="19"/>
  <c r="B117" i="19" s="1"/>
  <c r="J55" i="22"/>
  <c r="J81" i="22"/>
  <c r="R42" i="19"/>
  <c r="Q38" i="26" s="1"/>
  <c r="S17" i="19"/>
  <c r="D31" i="19"/>
  <c r="C27" i="26" s="1"/>
  <c r="D5" i="19"/>
  <c r="C40" i="19"/>
  <c r="B36" i="26" s="1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P27" i="26" s="1"/>
  <c r="C5" i="19"/>
  <c r="B23" i="19" s="1"/>
  <c r="B6" i="19"/>
  <c r="B5" i="19" s="1"/>
  <c r="C31" i="19"/>
  <c r="B27" i="26" s="1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Q35" i="26" s="1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43" i="26" s="1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D27" i="26" s="1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B29" i="26" s="1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Q44" i="26" s="1"/>
  <c r="S23" i="19"/>
  <c r="I55" i="22"/>
  <c r="I81" i="22"/>
  <c r="L31" i="19"/>
  <c r="K27" i="26" s="1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I27" i="26" s="1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N27" i="26" s="1"/>
  <c r="O5" i="19"/>
  <c r="N5" i="19"/>
  <c r="N31" i="19"/>
  <c r="M27" i="26" s="1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F30" i="19"/>
  <c r="F106" i="19"/>
  <c r="F105" i="19" s="1"/>
  <c r="K50" i="19"/>
  <c r="E137" i="19" l="1"/>
  <c r="E162" i="19" s="1"/>
  <c r="F136" i="19"/>
  <c r="F161" i="19" s="1"/>
  <c r="P146" i="19"/>
  <c r="P171" i="19" s="1"/>
  <c r="N145" i="19"/>
  <c r="N170" i="19" s="1"/>
  <c r="O146" i="19"/>
  <c r="O171" i="19" s="1"/>
  <c r="M147" i="19"/>
  <c r="M172" i="19" s="1"/>
  <c r="I136" i="19"/>
  <c r="I161" i="19" s="1"/>
  <c r="P144" i="19"/>
  <c r="P169" i="19" s="1"/>
  <c r="G134" i="19"/>
  <c r="G159" i="19" s="1"/>
  <c r="O144" i="19"/>
  <c r="O169" i="19" s="1"/>
  <c r="D137" i="19"/>
  <c r="D162" i="19" s="1"/>
  <c r="N146" i="19"/>
  <c r="N171" i="19" s="1"/>
  <c r="E140" i="19"/>
  <c r="E165" i="19" s="1"/>
  <c r="D133" i="19"/>
  <c r="D158" i="19" s="1"/>
  <c r="D135" i="19"/>
  <c r="D160" i="19" s="1"/>
  <c r="O147" i="19"/>
  <c r="O172" i="19" s="1"/>
  <c r="H139" i="19"/>
  <c r="H164" i="19" s="1"/>
  <c r="N147" i="19"/>
  <c r="N172" i="19" s="1"/>
  <c r="G135" i="19"/>
  <c r="G160" i="19" s="1"/>
  <c r="G137" i="19"/>
  <c r="G162" i="19" s="1"/>
  <c r="E134" i="19"/>
  <c r="E159" i="19" s="1"/>
  <c r="H140" i="19"/>
  <c r="H165" i="19" s="1"/>
  <c r="Q147" i="19"/>
  <c r="Q172" i="19" s="1"/>
  <c r="F134" i="19"/>
  <c r="F159" i="19" s="1"/>
  <c r="F139" i="19"/>
  <c r="F164" i="19" s="1"/>
  <c r="M148" i="19"/>
  <c r="M173" i="19" s="1"/>
  <c r="D134" i="19"/>
  <c r="D159" i="19" s="1"/>
  <c r="E139" i="19"/>
  <c r="E164" i="19" s="1"/>
  <c r="H137" i="19"/>
  <c r="H162" i="19" s="1"/>
  <c r="Q145" i="19"/>
  <c r="Q170" i="19" s="1"/>
  <c r="Q120" i="24"/>
  <c r="Q145" i="24" s="1"/>
  <c r="F137" i="19"/>
  <c r="F162" i="19" s="1"/>
  <c r="F112" i="24"/>
  <c r="F137" i="24" s="1"/>
  <c r="Q146" i="19"/>
  <c r="Q171" i="19" s="1"/>
  <c r="Q121" i="24"/>
  <c r="Q146" i="24" s="1"/>
  <c r="G140" i="19"/>
  <c r="G165" i="19" s="1"/>
  <c r="G115" i="24"/>
  <c r="G140" i="24" s="1"/>
  <c r="F138" i="19"/>
  <c r="F163" i="19" s="1"/>
  <c r="F113" i="24"/>
  <c r="F138" i="24" s="1"/>
  <c r="D138" i="19"/>
  <c r="D163" i="19" s="1"/>
  <c r="D113" i="24"/>
  <c r="D138" i="24" s="1"/>
  <c r="F135" i="19"/>
  <c r="F160" i="19" s="1"/>
  <c r="F110" i="24"/>
  <c r="F135" i="24" s="1"/>
  <c r="P145" i="19"/>
  <c r="P170" i="19" s="1"/>
  <c r="P120" i="24"/>
  <c r="P145" i="24" s="1"/>
  <c r="F133" i="19"/>
  <c r="F158" i="19" s="1"/>
  <c r="F108" i="24"/>
  <c r="F133" i="24" s="1"/>
  <c r="G138" i="19"/>
  <c r="G163" i="19" s="1"/>
  <c r="G139" i="19"/>
  <c r="G164" i="19" s="1"/>
  <c r="K124" i="19"/>
  <c r="K125" i="19" s="1"/>
  <c r="J45" i="26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M175" i="19" s="1"/>
  <c r="C145" i="19"/>
  <c r="C170" i="19" s="1"/>
  <c r="B170" i="19" s="1"/>
  <c r="R147" i="19"/>
  <c r="R172" i="19" s="1"/>
  <c r="S172" i="19" s="1"/>
  <c r="R144" i="19"/>
  <c r="R169" i="19" s="1"/>
  <c r="S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B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Q205" i="22" s="1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B173" i="19" s="1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L205" i="22" l="1"/>
  <c r="J205" i="22"/>
  <c r="I205" i="22"/>
  <c r="S181" i="22"/>
  <c r="S180" i="22" s="1"/>
  <c r="G131" i="19"/>
  <c r="G156" i="19" s="1"/>
  <c r="G155" i="19" s="1"/>
  <c r="P205" i="22"/>
  <c r="R161" i="19"/>
  <c r="S161" i="19" s="1"/>
  <c r="D174" i="19"/>
  <c r="D175" i="19" s="1"/>
  <c r="M205" i="22"/>
  <c r="K205" i="22"/>
  <c r="N205" i="22"/>
  <c r="C168" i="19"/>
  <c r="B168" i="19" s="1"/>
  <c r="K149" i="19"/>
  <c r="K174" i="19" s="1"/>
  <c r="K175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J175" i="19" s="1"/>
  <c r="B134" i="19"/>
  <c r="S144" i="19"/>
  <c r="P174" i="19"/>
  <c r="P175" i="19" s="1"/>
  <c r="M150" i="19"/>
  <c r="K150" i="19"/>
  <c r="I174" i="19"/>
  <c r="I175" i="19" s="1"/>
  <c r="B145" i="19"/>
  <c r="R143" i="19"/>
  <c r="R168" i="19" s="1"/>
  <c r="S168" i="19" s="1"/>
  <c r="C140" i="19"/>
  <c r="C165" i="19" s="1"/>
  <c r="B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S164" i="19" s="1"/>
  <c r="C139" i="19"/>
  <c r="C164" i="19" s="1"/>
  <c r="B164" i="19" s="1"/>
  <c r="D131" i="19"/>
  <c r="D156" i="19" s="1"/>
  <c r="D155" i="19" s="1"/>
  <c r="N131" i="19"/>
  <c r="N130" i="19" s="1"/>
  <c r="K131" i="19"/>
  <c r="K130" i="19" s="1"/>
  <c r="C166" i="19"/>
  <c r="B166" i="19" s="1"/>
  <c r="B141" i="19"/>
  <c r="B132" i="19"/>
  <c r="C157" i="19"/>
  <c r="B157" i="19" s="1"/>
  <c r="C105" i="19"/>
  <c r="B106" i="19"/>
  <c r="B105" i="19" s="1"/>
  <c r="O150" i="19"/>
  <c r="O174" i="19"/>
  <c r="O175" i="19" s="1"/>
  <c r="C133" i="19"/>
  <c r="J131" i="19"/>
  <c r="O131" i="19"/>
  <c r="S131" i="22"/>
  <c r="S130" i="22" s="1"/>
  <c r="R130" i="22"/>
  <c r="R133" i="19"/>
  <c r="H150" i="19"/>
  <c r="H174" i="19"/>
  <c r="H175" i="19" s="1"/>
  <c r="C138" i="19"/>
  <c r="E149" i="19"/>
  <c r="B131" i="22"/>
  <c r="B130" i="22" s="1"/>
  <c r="C130" i="22"/>
  <c r="S135" i="19"/>
  <c r="R160" i="19"/>
  <c r="S160" i="19" s="1"/>
  <c r="S137" i="19"/>
  <c r="R162" i="19"/>
  <c r="S162" i="19" s="1"/>
  <c r="S134" i="19"/>
  <c r="R159" i="19"/>
  <c r="S159" i="19" s="1"/>
  <c r="S141" i="19"/>
  <c r="R166" i="19"/>
  <c r="S166" i="19" s="1"/>
  <c r="B142" i="19"/>
  <c r="C167" i="19"/>
  <c r="B167" i="19" s="1"/>
  <c r="R138" i="19"/>
  <c r="R150" i="22"/>
  <c r="S149" i="22"/>
  <c r="S150" i="22" s="1"/>
  <c r="P131" i="19"/>
  <c r="B149" i="22"/>
  <c r="B150" i="22" s="1"/>
  <c r="C150" i="22"/>
  <c r="H130" i="19"/>
  <c r="H156" i="19"/>
  <c r="H155" i="19" s="1"/>
  <c r="F130" i="19"/>
  <c r="F156" i="19"/>
  <c r="F155" i="19" s="1"/>
  <c r="R145" i="19"/>
  <c r="C136" i="19"/>
  <c r="C137" i="19"/>
  <c r="C175" i="19"/>
  <c r="B174" i="19"/>
  <c r="B175" i="19" s="1"/>
  <c r="Q131" i="19"/>
  <c r="L150" i="19"/>
  <c r="L174" i="19"/>
  <c r="L175" i="19" s="1"/>
  <c r="B144" i="19"/>
  <c r="C169" i="19"/>
  <c r="B169" i="19" s="1"/>
  <c r="E131" i="19"/>
  <c r="R174" i="19"/>
  <c r="S149" i="19"/>
  <c r="S150" i="19" s="1"/>
  <c r="R150" i="19"/>
  <c r="G150" i="19"/>
  <c r="G174" i="19"/>
  <c r="G175" i="19" s="1"/>
  <c r="S140" i="19"/>
  <c r="R165" i="19"/>
  <c r="S165" i="19" s="1"/>
  <c r="C156" i="19"/>
  <c r="B131" i="19"/>
  <c r="B130" i="19" s="1"/>
  <c r="C130" i="19"/>
  <c r="M130" i="19"/>
  <c r="M156" i="19"/>
  <c r="M155" i="19" s="1"/>
  <c r="N150" i="19"/>
  <c r="N174" i="19"/>
  <c r="N175" i="19" s="1"/>
  <c r="B146" i="19"/>
  <c r="C171" i="19"/>
  <c r="B171" i="19" s="1"/>
  <c r="R156" i="19"/>
  <c r="S131" i="19"/>
  <c r="S130" i="19" s="1"/>
  <c r="R130" i="19"/>
  <c r="R148" i="19"/>
  <c r="L131" i="19"/>
  <c r="R132" i="19"/>
  <c r="I131" i="19"/>
  <c r="R146" i="19"/>
  <c r="G130" i="19" l="1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F175" i="19" s="1"/>
  <c r="S139" i="19"/>
  <c r="C160" i="19"/>
  <c r="B160" i="19" s="1"/>
  <c r="C172" i="19"/>
  <c r="B172" i="19" s="1"/>
  <c r="N156" i="19"/>
  <c r="N155" i="19" s="1"/>
  <c r="Q174" i="19"/>
  <c r="Q175" i="19" s="1"/>
  <c r="R167" i="19"/>
  <c r="S167" i="19" s="1"/>
  <c r="K156" i="19"/>
  <c r="K155" i="19" s="1"/>
  <c r="B156" i="19"/>
  <c r="B155" i="19" s="1"/>
  <c r="C155" i="19"/>
  <c r="B137" i="19"/>
  <c r="C162" i="19"/>
  <c r="B162" i="19" s="1"/>
  <c r="L130" i="19"/>
  <c r="L156" i="19"/>
  <c r="L155" i="19" s="1"/>
  <c r="S148" i="19"/>
  <c r="R173" i="19"/>
  <c r="S173" i="19" s="1"/>
  <c r="I130" i="19"/>
  <c r="I156" i="19"/>
  <c r="I155" i="19" s="1"/>
  <c r="S132" i="19"/>
  <c r="R157" i="19"/>
  <c r="S157" i="19" s="1"/>
  <c r="R175" i="19"/>
  <c r="S174" i="19"/>
  <c r="S175" i="19" s="1"/>
  <c r="B136" i="19"/>
  <c r="C161" i="19"/>
  <c r="B161" i="19" s="1"/>
  <c r="E150" i="19"/>
  <c r="E174" i="19"/>
  <c r="E175" i="19" s="1"/>
  <c r="S133" i="19"/>
  <c r="R158" i="19"/>
  <c r="S158" i="19" s="1"/>
  <c r="B133" i="19"/>
  <c r="C158" i="19"/>
  <c r="B158" i="19" s="1"/>
  <c r="S146" i="19"/>
  <c r="R171" i="19"/>
  <c r="S171" i="19" s="1"/>
  <c r="E130" i="19"/>
  <c r="E156" i="19"/>
  <c r="E155" i="19" s="1"/>
  <c r="S145" i="19"/>
  <c r="R170" i="19"/>
  <c r="S170" i="19" s="1"/>
  <c r="B138" i="19"/>
  <c r="C163" i="19"/>
  <c r="B163" i="19" s="1"/>
  <c r="O130" i="19"/>
  <c r="O156" i="19"/>
  <c r="O155" i="19" s="1"/>
  <c r="R155" i="19"/>
  <c r="S156" i="19"/>
  <c r="S155" i="19" s="1"/>
  <c r="Q130" i="19"/>
  <c r="Q156" i="19"/>
  <c r="Q155" i="19" s="1"/>
  <c r="P130" i="19"/>
  <c r="P156" i="19"/>
  <c r="P155" i="19" s="1"/>
  <c r="S138" i="19"/>
  <c r="R163" i="19"/>
  <c r="S163" i="19" s="1"/>
  <c r="J130" i="19"/>
  <c r="J156" i="19"/>
  <c r="J155" i="19" s="1"/>
</calcChain>
</file>

<file path=xl/sharedStrings.xml><?xml version="1.0" encoding="utf-8"?>
<sst xmlns="http://schemas.openxmlformats.org/spreadsheetml/2006/main" count="2200" uniqueCount="1246">
  <si>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</si>
  <si>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</si>
  <si>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</si>
  <si>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</si>
  <si>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</si>
  <si>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</si>
  <si>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</si>
  <si>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</si>
  <si>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</si>
  <si>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</si>
  <si>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</si>
  <si>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</si>
  <si>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</si>
  <si>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</si>
  <si>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</si>
  <si>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</si>
  <si>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</si>
  <si>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</si>
  <si>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</si>
  <si>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</si>
  <si>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</si>
  <si>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</si>
  <si>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</si>
  <si>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</si>
  <si>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</si>
  <si>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</si>
  <si>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</si>
  <si>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</si>
  <si>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</si>
  <si>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</si>
  <si>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</si>
  <si>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</si>
  <si>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</si>
  <si>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</si>
  <si>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</si>
  <si>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</si>
  <si>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</si>
  <si>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</si>
  <si>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</si>
  <si>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</si>
  <si>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</si>
  <si>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</si>
  <si>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</si>
  <si>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</si>
  <si>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</si>
  <si>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</si>
  <si>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</si>
  <si>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</si>
  <si>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</si>
  <si>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</si>
  <si>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</si>
  <si>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</si>
  <si>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</si>
  <si>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</si>
  <si>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</si>
  <si>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</si>
  <si>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</si>
  <si>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</si>
  <si>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</si>
  <si>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</si>
  <si>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</si>
  <si>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</si>
  <si>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</si>
  <si>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</si>
  <si>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</si>
  <si>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</si>
  <si>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</si>
  <si>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</si>
  <si>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</si>
  <si>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</si>
  <si>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</si>
  <si>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</si>
  <si>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</si>
  <si>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</si>
  <si>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</si>
  <si>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</si>
  <si>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</si>
  <si>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</si>
  <si>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</si>
  <si>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</si>
  <si>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</si>
  <si>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</si>
  <si>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</si>
  <si>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</si>
  <si>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</si>
  <si>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</si>
  <si>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</si>
  <si>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</si>
  <si>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</si>
  <si>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</si>
  <si>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</si>
  <si>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</si>
  <si>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</si>
  <si>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</si>
  <si>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</si>
  <si>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</si>
  <si>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</si>
  <si>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</si>
  <si>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</si>
  <si>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</si>
  <si>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</si>
  <si>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</si>
  <si>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</si>
  <si>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</si>
  <si>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</si>
  <si>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</si>
  <si>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</si>
  <si>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</si>
  <si>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</si>
  <si>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</si>
  <si>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</si>
  <si>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</si>
  <si>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</si>
  <si>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</si>
  <si>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</si>
  <si>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</si>
  <si>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</si>
  <si>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</si>
  <si>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</si>
  <si>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</si>
  <si>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</si>
  <si>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</si>
  <si>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</si>
  <si>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</si>
  <si>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</si>
  <si>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</si>
  <si>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</si>
  <si>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</si>
  <si>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</si>
  <si>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</si>
  <si>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</si>
  <si>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</si>
  <si>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</si>
  <si>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</si>
  <si>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</si>
  <si>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</si>
  <si>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</si>
  <si>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</si>
  <si>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</si>
  <si>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</si>
  <si>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</si>
  <si>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</si>
  <si>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</si>
  <si>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</si>
  <si>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</si>
  <si>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</si>
  <si>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</si>
  <si>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</si>
  <si>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</si>
  <si>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</si>
  <si>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</si>
  <si>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</si>
  <si>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</si>
  <si>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</si>
  <si>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</si>
  <si>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</si>
  <si>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</si>
  <si>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</si>
  <si>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</si>
  <si>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</si>
  <si>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</si>
  <si>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</si>
  <si>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</si>
  <si>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</si>
  <si>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</si>
  <si>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</si>
  <si>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</si>
  <si>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</si>
  <si>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</si>
  <si>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</si>
  <si>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</si>
  <si>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</si>
  <si>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</si>
  <si>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</si>
  <si>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</si>
  <si>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</si>
  <si>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</si>
  <si>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</si>
  <si>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</si>
  <si>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</si>
  <si>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</si>
  <si>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</si>
  <si>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</si>
  <si>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</si>
  <si>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</si>
  <si>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</si>
  <si>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</si>
  <si>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</si>
  <si>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</si>
  <si>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</si>
  <si>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</si>
  <si>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</si>
  <si>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</si>
  <si>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</si>
  <si>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</si>
  <si>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</si>
  <si>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</si>
  <si>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</si>
  <si>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</si>
  <si>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</si>
  <si>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</si>
  <si>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</si>
  <si>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</si>
  <si>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</si>
  <si>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</si>
  <si>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</si>
  <si>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</si>
  <si>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</si>
  <si>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</si>
  <si>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</si>
  <si>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</si>
  <si>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</si>
  <si>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</si>
  <si>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</si>
  <si>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</si>
  <si>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</si>
  <si>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</si>
  <si>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</si>
  <si>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</si>
  <si>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</si>
  <si>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</si>
  <si>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</si>
  <si>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</si>
  <si>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</si>
  <si>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</si>
  <si>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</si>
  <si>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</si>
  <si>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</si>
  <si>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</si>
  <si>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</si>
  <si>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</si>
  <si>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</si>
  <si>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</si>
  <si>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</si>
  <si>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</si>
  <si>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</si>
  <si>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</si>
  <si>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</si>
  <si>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</si>
  <si>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</si>
  <si>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</si>
  <si>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</si>
  <si>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</si>
  <si>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</si>
  <si>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</si>
  <si>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</si>
  <si>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</si>
  <si>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</si>
  <si>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</si>
  <si>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</si>
  <si>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</si>
  <si>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</si>
  <si>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</si>
  <si>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</si>
  <si>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</si>
  <si>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</si>
  <si>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</si>
  <si>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</si>
  <si>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</si>
  <si>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</si>
  <si>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</si>
  <si>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</si>
  <si>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</si>
  <si>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</si>
  <si>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</si>
  <si>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</si>
  <si>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</si>
  <si>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</si>
  <si>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</si>
  <si>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</si>
  <si>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</si>
  <si>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</si>
  <si>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</si>
  <si>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</si>
  <si>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</si>
  <si>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</si>
  <si>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</si>
  <si>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</si>
  <si>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</si>
  <si>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</si>
  <si>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</si>
  <si>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</si>
  <si>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</si>
  <si>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</si>
  <si>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</si>
  <si>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</si>
  <si>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</si>
  <si>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</si>
  <si>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</si>
  <si>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</si>
  <si>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</si>
  <si>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</si>
  <si>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</si>
  <si>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</si>
  <si>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</si>
  <si>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</si>
  <si>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</si>
  <si>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</si>
  <si>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</si>
  <si>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</si>
  <si>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</si>
  <si>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</si>
  <si>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</si>
  <si>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</si>
  <si>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</si>
  <si>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</si>
  <si>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</si>
  <si>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</si>
  <si>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</si>
  <si>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</si>
  <si>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</si>
  <si>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</si>
  <si>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</si>
  <si>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</si>
  <si>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</si>
  <si>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</si>
  <si>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</si>
  <si>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</si>
  <si>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</si>
  <si>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</si>
  <si>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</si>
  <si>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</si>
  <si>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</si>
  <si>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</si>
  <si>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</si>
  <si>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</si>
  <si>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</si>
  <si>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</si>
  <si>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</si>
  <si>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</si>
  <si>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</si>
  <si>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</si>
  <si>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</si>
  <si>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</si>
  <si>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</si>
  <si>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</si>
  <si>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</si>
  <si>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</si>
  <si>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</si>
  <si>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</si>
  <si>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</si>
  <si>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</si>
  <si>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</si>
  <si>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</si>
  <si>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</si>
  <si>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</si>
  <si>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</si>
  <si>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</si>
  <si>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</si>
  <si>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</si>
  <si>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</si>
  <si>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</si>
  <si>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</si>
  <si>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</si>
  <si>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</si>
  <si>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</si>
  <si>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</si>
  <si>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</si>
  <si>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</si>
  <si>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</si>
  <si>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</si>
  <si>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</si>
  <si>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</si>
  <si>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</si>
  <si>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</si>
  <si>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</si>
  <si>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</si>
  <si>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</si>
  <si>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</si>
  <si>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</si>
  <si>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</si>
  <si>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</si>
  <si>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</si>
  <si>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</si>
  <si>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</si>
  <si>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</si>
  <si>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</si>
  <si>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</si>
  <si>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</si>
  <si>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</si>
  <si>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</si>
  <si>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</si>
  <si>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</si>
  <si>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</si>
  <si>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</si>
  <si>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</si>
  <si>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</si>
  <si>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</si>
  <si>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</si>
  <si>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</si>
  <si>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</si>
  <si>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</si>
  <si>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</si>
  <si>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</si>
  <si>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</si>
  <si>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</si>
  <si>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</si>
  <si>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</si>
  <si>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</si>
  <si>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</si>
  <si>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</si>
  <si>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</si>
  <si>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</si>
  <si>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</si>
  <si>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</si>
  <si>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</si>
  <si>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</si>
  <si>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</si>
  <si>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</si>
  <si>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</si>
  <si>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</si>
  <si>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</si>
  <si>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</si>
  <si>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</si>
  <si>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</si>
  <si>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</si>
  <si>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</si>
  <si>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</si>
  <si>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</si>
  <si>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</si>
  <si>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</si>
  <si>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</si>
  <si>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</si>
  <si>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</si>
  <si>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</si>
  <si>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</si>
  <si>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</si>
  <si>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</si>
  <si>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</si>
  <si>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</si>
  <si>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</si>
  <si>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</si>
  <si>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</si>
  <si>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</si>
  <si>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</si>
  <si>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</si>
  <si>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</si>
  <si>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</si>
  <si>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</si>
  <si>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</si>
  <si>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</si>
  <si>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</si>
  <si>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</si>
  <si>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</si>
  <si>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</si>
  <si>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</si>
  <si>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</si>
  <si>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</si>
  <si>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</si>
  <si>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</si>
  <si>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</si>
  <si>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</si>
  <si>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</si>
  <si>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</si>
  <si>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</si>
  <si>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</si>
  <si>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</si>
  <si>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</si>
  <si>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</si>
  <si>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</si>
  <si>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</si>
  <si>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</si>
  <si>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</si>
  <si>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</si>
  <si>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</si>
  <si>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</si>
  <si>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</si>
  <si>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</si>
  <si>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</si>
  <si>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</si>
  <si>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</si>
  <si>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</si>
  <si>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</si>
  <si>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</si>
  <si>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</si>
  <si>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</si>
  <si>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</si>
  <si>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</si>
  <si>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</si>
  <si>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</si>
  <si>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</si>
  <si>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</si>
  <si>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</si>
  <si>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</si>
  <si>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</si>
  <si>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</si>
  <si>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</si>
  <si>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</si>
  <si>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</si>
  <si>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</si>
  <si>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</si>
  <si>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</si>
  <si>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</si>
  <si>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</si>
  <si>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</si>
  <si>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</si>
  <si>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</si>
  <si>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</si>
  <si>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</si>
  <si>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</si>
  <si>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</si>
  <si>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</si>
  <si>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</si>
  <si>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</si>
  <si>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</si>
  <si>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</si>
  <si>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</si>
  <si>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</si>
  <si>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</si>
  <si>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</si>
  <si>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</si>
  <si>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</si>
  <si>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</si>
  <si>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</si>
  <si>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</si>
  <si>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</si>
  <si>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</si>
  <si>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</si>
  <si>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</si>
  <si>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</si>
  <si>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</si>
  <si>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</si>
  <si>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</si>
  <si>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</si>
  <si>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</si>
  <si>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</si>
  <si>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</si>
  <si>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</si>
  <si>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</si>
  <si>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</si>
  <si>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</si>
  <si>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</si>
  <si>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</si>
  <si>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</si>
  <si>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</si>
  <si>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</si>
  <si>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</si>
  <si>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</si>
  <si>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</si>
  <si>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</si>
  <si>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</si>
  <si>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</si>
  <si>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</si>
  <si>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</si>
  <si>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</si>
  <si>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</si>
  <si>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</si>
  <si>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</si>
  <si>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</si>
  <si>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</si>
  <si>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</si>
  <si>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</si>
  <si>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</si>
  <si>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</si>
  <si>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</si>
  <si>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</si>
  <si>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</si>
  <si>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</si>
  <si>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</si>
  <si>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</si>
  <si>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</si>
  <si>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</si>
  <si>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</si>
  <si>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</si>
  <si>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</si>
  <si>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</si>
  <si>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</si>
  <si>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</si>
  <si>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</si>
  <si>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</si>
  <si>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</si>
  <si>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</si>
  <si>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</si>
  <si>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</si>
  <si>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</si>
  <si>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</si>
  <si>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</si>
  <si>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</si>
  <si>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</si>
  <si>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</si>
  <si>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</si>
  <si>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</si>
  <si>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</si>
  <si>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</si>
  <si>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</si>
  <si>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</si>
  <si>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</si>
  <si>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</si>
  <si>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</si>
  <si>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</si>
  <si>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</si>
  <si>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</si>
  <si>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</si>
  <si>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</si>
  <si>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</si>
  <si>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</si>
  <si>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</si>
  <si>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</si>
  <si>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</si>
  <si>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</si>
  <si>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</si>
  <si>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</si>
  <si>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</si>
  <si>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</si>
  <si>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</si>
  <si>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</si>
  <si>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</si>
  <si>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</si>
  <si>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</si>
  <si>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</si>
  <si>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</si>
  <si>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</si>
  <si>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</si>
  <si>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</si>
  <si>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</si>
  <si>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</si>
  <si>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</si>
  <si>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</si>
  <si>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</si>
  <si>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</si>
  <si>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</si>
  <si>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</si>
  <si>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</si>
  <si>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</si>
  <si>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</si>
  <si>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</si>
  <si>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</si>
  <si>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</si>
  <si>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</si>
  <si>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</si>
  <si>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</si>
  <si>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</si>
  <si>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</si>
  <si>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</si>
  <si>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</si>
  <si>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</si>
  <si>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</si>
  <si>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</si>
  <si>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</si>
  <si>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</si>
  <si>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</si>
  <si>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</si>
  <si>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</si>
  <si>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</si>
  <si>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</si>
  <si>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</si>
  <si>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</si>
  <si>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</si>
  <si>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</si>
  <si>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</si>
  <si>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</si>
  <si>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</si>
  <si>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</si>
  <si>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</si>
  <si>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</si>
  <si>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</si>
  <si>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</si>
  <si>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</si>
  <si>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</si>
  <si>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</si>
  <si>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</si>
  <si>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</si>
  <si>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</si>
  <si>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</si>
  <si>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</si>
  <si>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</si>
  <si>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</si>
  <si>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</si>
  <si>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</si>
  <si>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</si>
  <si>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</si>
  <si>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</si>
  <si>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</si>
  <si>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</si>
  <si>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</si>
  <si>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</si>
  <si>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</si>
  <si>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</si>
  <si>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</si>
  <si>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</si>
  <si>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</si>
  <si>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</si>
  <si>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</si>
  <si>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</si>
  <si>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</si>
  <si>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</si>
  <si>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</si>
  <si>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</si>
  <si>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</si>
  <si>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</si>
  <si>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</si>
  <si>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</si>
  <si>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</si>
  <si>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</si>
  <si>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</si>
  <si>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</si>
  <si>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</si>
  <si>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</si>
  <si>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</si>
  <si>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</si>
  <si>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</si>
  <si>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</si>
  <si>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</si>
  <si>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</si>
  <si>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</si>
  <si>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</si>
  <si>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</si>
  <si>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</si>
  <si>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</si>
  <si>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</si>
  <si>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</si>
  <si>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</si>
  <si>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</si>
  <si>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</si>
  <si>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</si>
  <si>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</si>
  <si>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</si>
  <si>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</si>
  <si>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</si>
  <si>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</si>
  <si>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</si>
  <si>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</si>
  <si>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</si>
  <si>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</si>
  <si>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</si>
  <si>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</si>
  <si>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</si>
  <si>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</si>
  <si>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</si>
  <si>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</si>
  <si>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</si>
  <si>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</si>
  <si>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</si>
  <si>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</si>
  <si>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</si>
  <si>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</si>
  <si>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</si>
  <si>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</si>
  <si>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</si>
  <si>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</si>
  <si>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</si>
  <si>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</si>
  <si>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</si>
  <si>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</si>
  <si>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</si>
  <si>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</si>
  <si>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</si>
  <si>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</si>
  <si>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</si>
  <si>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</si>
  <si>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</si>
  <si>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</si>
  <si>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</si>
  <si>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</si>
  <si>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</si>
  <si>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</si>
  <si>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</si>
  <si>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</si>
  <si>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</si>
  <si>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</si>
  <si>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</si>
  <si>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</si>
  <si>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</si>
  <si>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</si>
  <si>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</si>
  <si>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</si>
  <si>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</si>
  <si>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</si>
  <si>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</si>
  <si>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</si>
  <si>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</si>
  <si>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</si>
  <si>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</si>
  <si>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</si>
  <si>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</si>
  <si>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</si>
  <si>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</si>
  <si>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</si>
  <si>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</si>
  <si>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</si>
  <si>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</si>
  <si>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</si>
  <si>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</si>
  <si>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</si>
  <si>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</si>
  <si>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</si>
  <si>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</si>
  <si>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</si>
  <si>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</si>
  <si>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</si>
  <si>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</si>
  <si>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</si>
  <si>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</si>
  <si>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</si>
  <si>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</si>
  <si>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</si>
  <si>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</si>
  <si>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</si>
  <si>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</si>
  <si>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</si>
  <si>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</si>
  <si>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</si>
  <si>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</si>
  <si>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</si>
  <si>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</si>
  <si>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</si>
  <si>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</si>
  <si>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</si>
  <si>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</si>
  <si>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</si>
  <si>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</si>
  <si>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</si>
  <si>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</si>
  <si>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</si>
  <si>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</si>
  <si>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</si>
  <si>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</si>
  <si>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</si>
  <si>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</si>
  <si>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</si>
  <si>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</si>
  <si>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</si>
  <si>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</si>
  <si>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</si>
  <si>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</si>
  <si>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</si>
  <si>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</si>
  <si>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</si>
  <si>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</si>
  <si>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</si>
  <si>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</si>
  <si>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</si>
  <si>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</si>
  <si>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</si>
  <si>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</si>
  <si>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</si>
  <si>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</si>
  <si>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</si>
  <si>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</si>
  <si>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</si>
  <si>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</si>
  <si>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</si>
  <si>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</si>
  <si>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</si>
  <si>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</si>
  <si>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</si>
  <si>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</si>
  <si>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</si>
  <si>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</si>
  <si>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</si>
  <si>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</si>
  <si>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</si>
  <si>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</si>
  <si>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</si>
  <si>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</si>
  <si>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</si>
  <si>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</si>
  <si>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</si>
  <si>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</si>
  <si>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</si>
  <si>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</si>
  <si>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</si>
  <si>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</si>
  <si>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</si>
  <si>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</si>
  <si>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</si>
  <si>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</si>
  <si>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</si>
  <si>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</si>
  <si>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</si>
  <si>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</si>
  <si>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</si>
  <si>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</si>
  <si>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</si>
  <si>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</si>
  <si>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</si>
  <si>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</si>
  <si>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</si>
  <si>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</si>
  <si>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</si>
  <si>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</si>
  <si>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</si>
  <si>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</si>
  <si>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</si>
  <si>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</si>
  <si>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</si>
  <si>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</si>
  <si>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</si>
  <si>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</si>
  <si>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</si>
  <si>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</si>
  <si>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</si>
  <si>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</si>
  <si>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</si>
  <si>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</si>
  <si>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</si>
  <si>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</si>
  <si>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</si>
  <si>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</si>
  <si>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</si>
  <si>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</si>
  <si>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</si>
  <si>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</si>
  <si>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</si>
  <si>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</si>
  <si>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</si>
  <si>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</si>
  <si>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</si>
  <si>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</si>
  <si>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</si>
  <si>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</si>
  <si>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</si>
  <si>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</si>
  <si>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</si>
  <si>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</si>
  <si>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</si>
  <si>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</si>
  <si>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</si>
  <si>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</si>
  <si>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</si>
  <si>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</si>
  <si>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</si>
  <si>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</si>
  <si>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</si>
  <si>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</si>
  <si>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</si>
  <si>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</si>
  <si>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</si>
  <si>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</si>
  <si>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</si>
  <si>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</si>
  <si>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</si>
  <si>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</si>
  <si>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</si>
  <si>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</si>
  <si>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</si>
  <si>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</si>
  <si>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</si>
  <si>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</si>
  <si>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</si>
  <si>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</si>
  <si>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</si>
  <si>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</si>
  <si>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</si>
  <si>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</si>
  <si>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</si>
  <si>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</si>
  <si>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</si>
  <si>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</si>
  <si>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</si>
  <si>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</si>
  <si>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</si>
  <si>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</si>
  <si>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</si>
  <si>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</si>
  <si>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</si>
  <si>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</si>
  <si>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</si>
  <si>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</si>
  <si>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</si>
  <si>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</si>
  <si>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</si>
  <si>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</si>
  <si>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</si>
  <si>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</si>
  <si>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</si>
  <si>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</si>
  <si>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</si>
  <si>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</si>
  <si>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</si>
  <si>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</si>
  <si>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</si>
  <si>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</si>
  <si>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</si>
  <si>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</si>
  <si>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</si>
  <si>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</si>
  <si>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</si>
  <si>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</si>
  <si>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</si>
  <si>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</si>
  <si>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</si>
  <si>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</si>
  <si>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</si>
  <si>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</si>
  <si>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</si>
  <si>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</si>
  <si>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</si>
  <si>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</si>
  <si>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</si>
  <si>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</si>
  <si>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</si>
  <si>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</si>
  <si>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</si>
  <si>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</si>
  <si>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</si>
  <si>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</si>
  <si>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</si>
  <si>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</si>
  <si>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</si>
  <si>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</si>
  <si>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</si>
  <si>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</si>
  <si>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</si>
  <si>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</si>
  <si>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</si>
  <si>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</si>
  <si>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</si>
  <si>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</si>
  <si>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</si>
  <si>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</si>
  <si>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</si>
  <si>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</si>
  <si>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</si>
  <si>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</si>
  <si>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</si>
  <si>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</si>
  <si>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</si>
  <si>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</si>
  <si>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</si>
  <si>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</si>
  <si>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</si>
  <si>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</si>
  <si>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</si>
  <si>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</si>
  <si>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</si>
  <si>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</si>
  <si>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</si>
  <si>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</si>
  <si>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</si>
  <si>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</si>
  <si>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</si>
  <si>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</si>
  <si>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</si>
  <si>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</si>
  <si>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</si>
  <si>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</si>
  <si>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</si>
  <si>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</si>
  <si>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</si>
  <si>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</si>
  <si>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</si>
  <si>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</si>
  <si>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</si>
  <si>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</si>
  <si>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</si>
  <si>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</si>
  <si>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</si>
  <si>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</si>
  <si>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</si>
  <si>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</si>
  <si>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</si>
  <si>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</si>
  <si>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</si>
  <si>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</si>
  <si>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</si>
  <si>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</si>
  <si>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</si>
  <si>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</si>
  <si>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</si>
  <si>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</si>
  <si>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</si>
  <si>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</si>
  <si>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</si>
  <si>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</si>
  <si>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</si>
  <si>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</si>
  <si>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</si>
  <si>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</si>
  <si>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</si>
  <si>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</si>
  <si>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</si>
  <si>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</si>
  <si>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</si>
  <si>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</si>
  <si>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</si>
  <si>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</si>
  <si>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</si>
  <si>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</si>
  <si>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</si>
  <si>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</si>
  <si>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</si>
  <si>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</si>
  <si>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</si>
  <si>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</si>
  <si>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</si>
  <si>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</si>
  <si>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</si>
  <si>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</si>
  <si>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</si>
  <si>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</si>
  <si>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</si>
  <si>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</si>
  <si>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</si>
  <si>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</si>
  <si>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</si>
  <si>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</si>
  <si>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</si>
  <si>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</si>
  <si>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</si>
  <si>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</si>
  <si>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</si>
  <si>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</si>
  <si>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</si>
  <si>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</si>
  <si>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</si>
  <si>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</si>
  <si>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</si>
  <si>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</si>
  <si>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</si>
  <si>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</si>
  <si>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</si>
  <si>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</si>
  <si>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</si>
  <si>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</si>
  <si>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</si>
  <si>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</si>
  <si>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</si>
  <si>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</si>
  <si>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</si>
  <si>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</si>
  <si>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</si>
  <si>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</si>
  <si>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</si>
  <si>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</si>
  <si>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</si>
  <si>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</si>
  <si>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</si>
  <si>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</si>
  <si>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</si>
  <si>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</si>
  <si>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</si>
  <si>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</si>
  <si>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</si>
  <si>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</si>
  <si>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</si>
  <si>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</si>
  <si>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</si>
  <si>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</si>
  <si>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</si>
  <si>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</si>
  <si>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</si>
  <si>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</si>
  <si>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</si>
  <si>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</si>
  <si>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</si>
  <si>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</si>
  <si>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</si>
  <si>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</si>
  <si>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</si>
  <si>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</si>
  <si>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</si>
  <si>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</si>
  <si>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</si>
  <si>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</si>
  <si>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</si>
  <si>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</si>
  <si>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</si>
  <si>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</si>
  <si>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</si>
  <si>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</si>
  <si>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</si>
  <si>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</si>
  <si>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</si>
  <si>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</si>
  <si>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</si>
  <si>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</si>
  <si>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</si>
  <si>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</si>
  <si>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</si>
  <si>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</si>
  <si>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</si>
  <si>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</si>
  <si>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</si>
  <si>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</si>
  <si>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</si>
  <si>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</si>
  <si>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</si>
  <si>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</si>
  <si>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</si>
  <si>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</si>
  <si>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</si>
  <si>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</si>
  <si>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</si>
  <si>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</si>
  <si>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</si>
  <si>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</si>
  <si>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</si>
  <si>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</si>
  <si>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Desired End of Main Limit, Deg</t>
  </si>
  <si>
    <t>Calculated Timing Off Of Base Timing Table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</si>
  <si>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</si>
  <si>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</si>
  <si>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</si>
  <si>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</si>
  <si>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</si>
  <si>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</si>
  <si>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</si>
  <si>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</si>
  <si>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</si>
  <si>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</si>
  <si>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</si>
  <si>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</si>
  <si>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</si>
  <si>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</si>
  <si>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</si>
  <si>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</si>
  <si>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</si>
  <si>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</si>
  <si>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</si>
  <si>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</si>
  <si>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</si>
  <si>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</si>
  <si>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</si>
  <si>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</si>
  <si>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</si>
  <si>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</si>
  <si>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</si>
  <si>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</si>
  <si>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</si>
  <si>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</si>
  <si>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</si>
  <si>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</si>
  <si>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</si>
  <si>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</si>
  <si>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</si>
  <si>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</si>
  <si>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</si>
  <si>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</si>
  <si>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</si>
  <si>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</si>
  <si>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</si>
  <si>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</si>
  <si>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</si>
  <si>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</si>
  <si>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</si>
  <si>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</si>
  <si>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</si>
  <si>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</si>
  <si>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</si>
  <si>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</si>
  <si>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</si>
  <si>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</si>
  <si>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</si>
  <si>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>Hidden - ECT x IAT Correction, Mpa???</t>
  </si>
  <si>
    <t>Hidden - IAR x Baro Correction, Mpa???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</si>
</sst>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2" borderId="0" xfId="0" applyNumberFormat="1" applyFill="1" applyBorder="1"/>
    <xf numFmtId="0" fontId="0" fillId="0" borderId="0" xfId="0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5" fontId="0" fillId="6" borderId="0" xfId="0" applyNumberFormat="1" applyFill="1" applyBorder="1"/>
    <xf numFmtId="2" fontId="0" fillId="4" borderId="0" xfId="0" applyNumberFormat="1" applyFill="1" applyBorder="1"/>
    <xf numFmtId="1" fontId="0" fillId="4" borderId="0" xfId="0" applyNumberFormat="1" applyFill="1" applyBorder="1"/>
    <xf numFmtId="0" fontId="0" fillId="3" borderId="0" xfId="0" applyFill="1" applyBorder="1"/>
    <xf numFmtId="0" fontId="0" fillId="0" borderId="0" xfId="0" applyBorder="1" applyAlignment="1"/>
    <xf numFmtId="0" fontId="0" fillId="5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7" fontId="0" fillId="2" borderId="0" xfId="0" applyNumberFormat="1" applyFill="1" applyBorder="1"/>
    <xf numFmtId="167" fontId="0" fillId="4" borderId="0" xfId="0" applyNumberFormat="1" applyFill="1" applyBorder="1"/>
    <xf numFmtId="164" fontId="0" fillId="2" borderId="0" xfId="0" applyNumberFormat="1" applyFill="1" applyBorder="1"/>
    <xf numFmtId="164" fontId="0" fillId="6" borderId="0" xfId="0" applyNumberFormat="1" applyFill="1" applyBorder="1"/>
    <xf numFmtId="168" fontId="0" fillId="6" borderId="0" xfId="0" applyNumberFormat="1" applyFill="1" applyBorder="1"/>
    <xf numFmtId="168" fontId="0" fillId="0" borderId="0" xfId="0" applyNumberFormat="1" applyBorder="1"/>
    <xf numFmtId="166" fontId="0" fillId="6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  <xf numFmtId="1" fontId="0" fillId="2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 applyBorder="1"/>
    <xf numFmtId="165" fontId="0" fillId="0" borderId="0" xfId="0" applyNumberFormat="1"/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0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0304"/>
        <c:axId val="191011840"/>
      </c:scatterChart>
      <c:valAx>
        <c:axId val="1910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840"/>
        <c:crosses val="autoZero"/>
        <c:crossBetween val="midCat"/>
      </c:valAx>
      <c:valAx>
        <c:axId val="1910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6720"/>
        <c:axId val="191057920"/>
      </c:scatterChart>
      <c:valAx>
        <c:axId val="191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920"/>
        <c:crosses val="autoZero"/>
        <c:crossBetween val="midCat"/>
      </c:valAx>
      <c:valAx>
        <c:axId val="191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72E-2"/>
          <c:y val="2.5428331875182269E-2"/>
          <c:w val="0.87753018372703406"/>
          <c:h val="0.841674686497521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0256"/>
        <c:axId val="191230720"/>
      </c:scatterChart>
      <c:valAx>
        <c:axId val="1912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0720"/>
        <c:crosses val="autoZero"/>
        <c:crossBetween val="midCat"/>
      </c:valAx>
      <c:valAx>
        <c:axId val="1912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256"/>
        <c:axId val="191329792"/>
      </c:scatterChart>
      <c:valAx>
        <c:axId val="1913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792"/>
        <c:crosses val="autoZero"/>
        <c:crossBetween val="midCat"/>
      </c:valAx>
      <c:valAx>
        <c:axId val="191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1193</v>
      </c>
    </row>
    <row r="3" spans="1:3" x14ac:dyDescent="0.25">
      <c r="A3" t="s">
        <v>2</v>
      </c>
      <c r="B3" t="s">
        <v>1194</v>
      </c>
      <c r="C3" s="2">
        <v>0.9275810185185186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1195</v>
      </c>
      <c r="B113" t="s">
        <v>1196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1197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1198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1199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1200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1201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1202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146</v>
      </c>
    </row>
    <row r="1276" spans="1:12" x14ac:dyDescent="0.25">
      <c r="A1276" t="s">
        <v>22</v>
      </c>
      <c r="B1276">
        <v>0</v>
      </c>
      <c r="C1276">
        <v>4.9000000000000004</v>
      </c>
      <c r="D1276">
        <v>9.8000000000000007</v>
      </c>
      <c r="E1276">
        <v>14.7</v>
      </c>
      <c r="F1276">
        <v>19.600000000000001</v>
      </c>
      <c r="G1276">
        <v>24.6</v>
      </c>
      <c r="H1276">
        <v>29.5</v>
      </c>
      <c r="I1276">
        <v>34.4</v>
      </c>
      <c r="J1276">
        <v>39.299999999999997</v>
      </c>
      <c r="K1276">
        <v>44.2</v>
      </c>
      <c r="L1276">
        <v>49.1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1203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1204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1205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1206</v>
      </c>
      <c r="B2047" t="s">
        <v>1207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1208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1209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1210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1211</v>
      </c>
      <c r="B2466" t="s">
        <v>346</v>
      </c>
    </row>
    <row r="2467" spans="1:10" x14ac:dyDescent="0.25">
      <c r="B2467" t="s">
        <v>1212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1213</v>
      </c>
      <c r="B2717" t="s">
        <v>1214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1215</v>
      </c>
      <c r="B2740" t="s">
        <v>1207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1216</v>
      </c>
      <c r="B3155" t="s">
        <v>1214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1217</v>
      </c>
      <c r="B3178" t="s">
        <v>1207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1218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1219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1220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1221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1222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1223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1224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1225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1226</v>
      </c>
      <c r="B4744" t="s">
        <v>678</v>
      </c>
    </row>
    <row r="4745" spans="1:2" x14ac:dyDescent="0.25">
      <c r="A4745" t="s">
        <v>666</v>
      </c>
      <c r="B4745" t="s">
        <v>1227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1228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1229</v>
      </c>
      <c r="B4773" t="s">
        <v>680</v>
      </c>
    </row>
    <row r="4774" spans="1:2" x14ac:dyDescent="0.25">
      <c r="A4774" t="s">
        <v>666</v>
      </c>
      <c r="B4774" t="s">
        <v>1227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1230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1231</v>
      </c>
      <c r="B4797" t="s">
        <v>682</v>
      </c>
    </row>
    <row r="4798" spans="1:2" x14ac:dyDescent="0.25">
      <c r="A4798" t="s">
        <v>666</v>
      </c>
      <c r="B4798" t="s">
        <v>1227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1232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0" width="5" style="7" bestFit="1" customWidth="1"/>
    <col min="11" max="19" width="4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" style="7" bestFit="1" customWidth="1"/>
    <col min="33" max="39" width="4" style="7" bestFit="1" customWidth="1"/>
    <col min="40" max="16384" width="9.140625" style="7"/>
  </cols>
  <sheetData>
    <row r="1" spans="1:39" x14ac:dyDescent="0.25">
      <c r="A1" s="55" t="s">
        <v>1109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x14ac:dyDescent="0.25">
      <c r="A2" s="17"/>
      <c r="B2" s="51" t="s">
        <v>1148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U2" s="17"/>
      <c r="V2" s="51" t="s">
        <v>1147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si="0"/>
        <v>0</v>
      </c>
      <c r="I5" s="16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 t="shared" si="0"/>
        <v>0</v>
      </c>
      <c r="O5" s="16">
        <f t="shared" si="0"/>
        <v>0</v>
      </c>
      <c r="P5" s="16">
        <f t="shared" si="0"/>
        <v>0</v>
      </c>
      <c r="Q5" s="16">
        <f t="shared" si="0"/>
        <v>0</v>
      </c>
      <c r="R5" s="16">
        <f t="shared" si="0"/>
        <v>0</v>
      </c>
      <c r="S5" s="16">
        <f t="shared" si="0"/>
        <v>0</v>
      </c>
      <c r="U5" s="13">
        <f>'CSP5'!$A$169</f>
        <v>619</v>
      </c>
      <c r="V5" s="16">
        <f>V6</f>
        <v>0</v>
      </c>
      <c r="W5" s="16">
        <f t="shared" ref="W5:AM5" si="1">W6</f>
        <v>0</v>
      </c>
      <c r="X5" s="16">
        <f t="shared" si="1"/>
        <v>0</v>
      </c>
      <c r="Y5" s="16">
        <f t="shared" si="1"/>
        <v>0</v>
      </c>
      <c r="Z5" s="16">
        <f t="shared" si="1"/>
        <v>0</v>
      </c>
      <c r="AA5" s="16">
        <f t="shared" si="1"/>
        <v>0</v>
      </c>
      <c r="AB5" s="16">
        <f t="shared" si="1"/>
        <v>0</v>
      </c>
      <c r="AC5" s="16">
        <f t="shared" si="1"/>
        <v>0</v>
      </c>
      <c r="AD5" s="16">
        <f t="shared" si="1"/>
        <v>0</v>
      </c>
      <c r="AE5" s="16">
        <f t="shared" si="1"/>
        <v>0</v>
      </c>
      <c r="AF5" s="16">
        <f t="shared" si="1"/>
        <v>0</v>
      </c>
      <c r="AG5" s="16">
        <f t="shared" si="1"/>
        <v>0</v>
      </c>
      <c r="AH5" s="16">
        <f t="shared" si="1"/>
        <v>0</v>
      </c>
      <c r="AI5" s="16">
        <f t="shared" si="1"/>
        <v>0</v>
      </c>
      <c r="AJ5" s="16">
        <f t="shared" si="1"/>
        <v>0</v>
      </c>
      <c r="AK5" s="16">
        <f t="shared" si="1"/>
        <v>0</v>
      </c>
      <c r="AL5" s="16">
        <f t="shared" si="1"/>
        <v>0</v>
      </c>
      <c r="AM5" s="16">
        <f t="shared" si="1"/>
        <v>0</v>
      </c>
    </row>
    <row r="6" spans="1:39" x14ac:dyDescent="0.25">
      <c r="A6" s="3">
        <f>'CSP5'!$A$170</f>
        <v>620</v>
      </c>
      <c r="B6" s="16">
        <f>C6</f>
        <v>0</v>
      </c>
      <c r="C6" s="5">
        <f>'CSP5'!C91+W6+W31+W56</f>
        <v>0</v>
      </c>
      <c r="D6" s="5">
        <f>'CSP5'!D91+X6+X31+X56</f>
        <v>0</v>
      </c>
      <c r="E6" s="5">
        <f>'CSP5'!E91+Y6+Y31+Y56</f>
        <v>0</v>
      </c>
      <c r="F6" s="5">
        <f>'CSP5'!F91+Z6+Z31+Z56</f>
        <v>0</v>
      </c>
      <c r="G6" s="5">
        <f>'CSP5'!G91+AA6+AA31+AA56</f>
        <v>0</v>
      </c>
      <c r="H6" s="5">
        <f>'CSP5'!H91+AB6+AB31+AB56</f>
        <v>0</v>
      </c>
      <c r="I6" s="5">
        <f>'CSP5'!I91+AC6+AC31+AC56</f>
        <v>0</v>
      </c>
      <c r="J6" s="5">
        <f>'CSP5'!J91+AD6+AD31+AD56</f>
        <v>0</v>
      </c>
      <c r="K6" s="5">
        <f>'CSP5'!K91+AE6+AE31+AE56</f>
        <v>0</v>
      </c>
      <c r="L6" s="5">
        <f>'CSP5'!L91+AF6+AF31+AF56</f>
        <v>0</v>
      </c>
      <c r="M6" s="5">
        <f>'CSP5'!M91+AG6+AG31+AG56</f>
        <v>0</v>
      </c>
      <c r="N6" s="5">
        <f>'CSP5'!N91+AH6+AH31+AH56</f>
        <v>0</v>
      </c>
      <c r="O6" s="5">
        <f>'CSP5'!O91+AI6+AI31+AI56</f>
        <v>0</v>
      </c>
      <c r="P6" s="5">
        <f>'CSP5'!P91+AJ6+AJ31+AJ56</f>
        <v>0</v>
      </c>
      <c r="Q6" s="5">
        <f>'CSP5'!Q91+AK6+AK31+AK56</f>
        <v>0</v>
      </c>
      <c r="R6" s="5">
        <f>'CSP5'!R91+AL6+AL31+AL56</f>
        <v>0</v>
      </c>
      <c r="S6" s="16">
        <f>R6</f>
        <v>0</v>
      </c>
      <c r="U6" s="3">
        <f>'CSP5'!$A$170</f>
        <v>620</v>
      </c>
      <c r="V6" s="16">
        <f>W6</f>
        <v>0</v>
      </c>
      <c r="W6" s="5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5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5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5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5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5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5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5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5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5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5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5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5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5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5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5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6">
        <f>AL6</f>
        <v>0</v>
      </c>
    </row>
    <row r="7" spans="1:39" x14ac:dyDescent="0.25">
      <c r="A7" s="3">
        <f>'CSP5'!$A$171</f>
        <v>650</v>
      </c>
      <c r="B7" s="16">
        <f t="shared" ref="B7:B24" si="2">C7</f>
        <v>0</v>
      </c>
      <c r="C7" s="5">
        <f>'CSP5'!C92+W7+W32+W57</f>
        <v>0</v>
      </c>
      <c r="D7" s="5">
        <f>'CSP5'!D92+X7+X32+X57</f>
        <v>0</v>
      </c>
      <c r="E7" s="5">
        <f>'CSP5'!E92+Y7+Y32+Y57</f>
        <v>0</v>
      </c>
      <c r="F7" s="5">
        <f>'CSP5'!F92+Z7+Z32+Z57</f>
        <v>0</v>
      </c>
      <c r="G7" s="5">
        <f>'CSP5'!G92+AA7+AA32+AA57</f>
        <v>0</v>
      </c>
      <c r="H7" s="5">
        <f>'CSP5'!H92+AB7+AB32+AB57</f>
        <v>0</v>
      </c>
      <c r="I7" s="5">
        <f>'CSP5'!I92+AC7+AC32+AC57</f>
        <v>0</v>
      </c>
      <c r="J7" s="5">
        <f>'CSP5'!J92+AD7+AD32+AD57</f>
        <v>0</v>
      </c>
      <c r="K7" s="5">
        <f>'CSP5'!K92+AE7+AE32+AE57</f>
        <v>0</v>
      </c>
      <c r="L7" s="5">
        <f>'CSP5'!L92+AF7+AF32+AF57</f>
        <v>0</v>
      </c>
      <c r="M7" s="5">
        <f>'CSP5'!M92+AG7+AG32+AG57</f>
        <v>0</v>
      </c>
      <c r="N7" s="5">
        <f>'CSP5'!N92+AH7+AH32+AH57</f>
        <v>0</v>
      </c>
      <c r="O7" s="5">
        <f>'CSP5'!O92+AI7+AI32+AI57</f>
        <v>0</v>
      </c>
      <c r="P7" s="5">
        <f>'CSP5'!P92+AJ7+AJ32+AJ57</f>
        <v>0</v>
      </c>
      <c r="Q7" s="5">
        <f>'CSP5'!Q92+AK7+AK32+AK57</f>
        <v>0</v>
      </c>
      <c r="R7" s="5">
        <f>'CSP5'!R92+AL7+AL32+AL57</f>
        <v>0</v>
      </c>
      <c r="S7" s="16">
        <f t="shared" ref="S7:S24" si="3">R7</f>
        <v>0</v>
      </c>
      <c r="U7" s="3">
        <f>'CSP5'!$A$171</f>
        <v>650</v>
      </c>
      <c r="V7" s="16">
        <f t="shared" ref="V7:V24" si="4">W7</f>
        <v>0</v>
      </c>
      <c r="W7" s="5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5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5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5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5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5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5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5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5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5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5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5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5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5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5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5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6">
        <f t="shared" ref="AM7:AM24" si="5">AL7</f>
        <v>0</v>
      </c>
    </row>
    <row r="8" spans="1:39" x14ac:dyDescent="0.25">
      <c r="A8" s="3">
        <f>'CSP5'!$A$172</f>
        <v>800</v>
      </c>
      <c r="B8" s="16">
        <f t="shared" si="2"/>
        <v>0</v>
      </c>
      <c r="C8" s="5">
        <f>'CSP5'!C93+W8+W33+W58</f>
        <v>0</v>
      </c>
      <c r="D8" s="5">
        <f>'CSP5'!D93+X8+X33+X58</f>
        <v>0</v>
      </c>
      <c r="E8" s="5">
        <f>'CSP5'!E93+Y8+Y33+Y58</f>
        <v>0</v>
      </c>
      <c r="F8" s="5">
        <f>'CSP5'!F93+Z8+Z33+Z58</f>
        <v>0</v>
      </c>
      <c r="G8" s="5">
        <f>'CSP5'!G93+AA8+AA33+AA58</f>
        <v>0</v>
      </c>
      <c r="H8" s="5">
        <f>'CSP5'!H93+AB8+AB33+AB58</f>
        <v>0</v>
      </c>
      <c r="I8" s="5">
        <f>'CSP5'!I93+AC8+AC33+AC58</f>
        <v>0</v>
      </c>
      <c r="J8" s="5">
        <f>'CSP5'!J93+AD8+AD33+AD58</f>
        <v>0</v>
      </c>
      <c r="K8" s="5">
        <f>'CSP5'!K93+AE8+AE33+AE58</f>
        <v>0</v>
      </c>
      <c r="L8" s="5">
        <f>'CSP5'!L93+AF8+AF33+AF58</f>
        <v>0</v>
      </c>
      <c r="M8" s="5">
        <f>'CSP5'!M93+AG8+AG33+AG58</f>
        <v>0</v>
      </c>
      <c r="N8" s="5">
        <f>'CSP5'!N93+AH8+AH33+AH58</f>
        <v>0</v>
      </c>
      <c r="O8" s="5">
        <f>'CSP5'!O93+AI8+AI33+AI58</f>
        <v>0</v>
      </c>
      <c r="P8" s="5">
        <f>'CSP5'!P93+AJ8+AJ33+AJ58</f>
        <v>0</v>
      </c>
      <c r="Q8" s="5">
        <f>'CSP5'!Q93+AK8+AK33+AK58</f>
        <v>0</v>
      </c>
      <c r="R8" s="5">
        <f>'CSP5'!R93+AL8+AL33+AL58</f>
        <v>0</v>
      </c>
      <c r="S8" s="16">
        <f t="shared" si="3"/>
        <v>0</v>
      </c>
      <c r="U8" s="3">
        <f>'CSP5'!$A$172</f>
        <v>800</v>
      </c>
      <c r="V8" s="16">
        <f t="shared" si="4"/>
        <v>0</v>
      </c>
      <c r="W8" s="5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5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5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5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5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5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5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5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5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5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5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5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5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5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5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5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6">
        <f t="shared" si="5"/>
        <v>0</v>
      </c>
    </row>
    <row r="9" spans="1:39" x14ac:dyDescent="0.25">
      <c r="A9" s="3">
        <f>'CSP5'!$A$173</f>
        <v>1000</v>
      </c>
      <c r="B9" s="16">
        <f t="shared" si="2"/>
        <v>0</v>
      </c>
      <c r="C9" s="5">
        <f>'CSP5'!C94+W9+W34+W59</f>
        <v>0</v>
      </c>
      <c r="D9" s="5">
        <f>'CSP5'!D94+X9+X34+X59</f>
        <v>1.4945649999999999</v>
      </c>
      <c r="E9" s="5">
        <f>'CSP5'!E94+Y9+Y34+Y59</f>
        <v>1.9701090000000001</v>
      </c>
      <c r="F9" s="5">
        <f>'CSP5'!F94+Z9+Z34+Z59</f>
        <v>1.9701090000000001</v>
      </c>
      <c r="G9" s="5">
        <f>'CSP5'!G94+AA9+AA34+AA59</f>
        <v>1.9701090000000001</v>
      </c>
      <c r="H9" s="5">
        <f>'CSP5'!H94+AB9+AB34+AB59</f>
        <v>0</v>
      </c>
      <c r="I9" s="5">
        <f>'CSP5'!I94+AC9+AC34+AC59</f>
        <v>0</v>
      </c>
      <c r="J9" s="5">
        <f>'CSP5'!J94+AD9+AD34+AD59</f>
        <v>0</v>
      </c>
      <c r="K9" s="5">
        <f>'CSP5'!K94+AE9+AE34+AE59</f>
        <v>0</v>
      </c>
      <c r="L9" s="5">
        <f>'CSP5'!L94+AF9+AF34+AF59</f>
        <v>0</v>
      </c>
      <c r="M9" s="5">
        <f>'CSP5'!M94+AG9+AG34+AG59</f>
        <v>0</v>
      </c>
      <c r="N9" s="5">
        <f>'CSP5'!N94+AH9+AH34+AH59</f>
        <v>0</v>
      </c>
      <c r="O9" s="5">
        <f>'CSP5'!O94+AI9+AI34+AI59</f>
        <v>0</v>
      </c>
      <c r="P9" s="5">
        <f>'CSP5'!P94+AJ9+AJ34+AJ59</f>
        <v>0</v>
      </c>
      <c r="Q9" s="5">
        <f>'CSP5'!Q94+AK9+AK34+AK59</f>
        <v>0</v>
      </c>
      <c r="R9" s="5">
        <f>'CSP5'!R94+AL9+AL34+AL59</f>
        <v>0</v>
      </c>
      <c r="S9" s="16">
        <f t="shared" si="3"/>
        <v>0</v>
      </c>
      <c r="U9" s="3">
        <f>'CSP5'!$A$173</f>
        <v>1000</v>
      </c>
      <c r="V9" s="16">
        <f t="shared" si="4"/>
        <v>0</v>
      </c>
      <c r="W9" s="5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5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5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5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5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5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5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5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5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5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5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5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5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5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5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5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6">
        <f t="shared" si="5"/>
        <v>0</v>
      </c>
    </row>
    <row r="10" spans="1:39" x14ac:dyDescent="0.25">
      <c r="A10" s="3">
        <f>'CSP5'!$A$174</f>
        <v>1200</v>
      </c>
      <c r="B10" s="16">
        <f t="shared" si="2"/>
        <v>0</v>
      </c>
      <c r="C10" s="5">
        <f>'CSP5'!C95+W10+W35+W60</f>
        <v>0</v>
      </c>
      <c r="D10" s="5">
        <f>'CSP5'!D95+X10+X35+X60</f>
        <v>1.4945649999999999</v>
      </c>
      <c r="E10" s="5">
        <f>'CSP5'!E95+Y10+Y35+Y60</f>
        <v>1.9701090000000001</v>
      </c>
      <c r="F10" s="5">
        <f>'CSP5'!F95+Z10+Z35+Z60</f>
        <v>1.9701090000000001</v>
      </c>
      <c r="G10" s="5">
        <f>'CSP5'!G95+AA10+AA35+AA60</f>
        <v>1.9701090000000001</v>
      </c>
      <c r="H10" s="5">
        <f>'CSP5'!H95+AB10+AB35+AB60</f>
        <v>1.4945649999999999</v>
      </c>
      <c r="I10" s="5">
        <f>'CSP5'!I95+AC10+AC35+AC60</f>
        <v>0</v>
      </c>
      <c r="J10" s="5">
        <f>'CSP5'!J95+AD10+AD35+AD60</f>
        <v>0</v>
      </c>
      <c r="K10" s="5">
        <f>'CSP5'!K95+AE10+AE35+AE60</f>
        <v>0</v>
      </c>
      <c r="L10" s="5">
        <f>'CSP5'!L95+AF10+AF35+AF60</f>
        <v>0</v>
      </c>
      <c r="M10" s="5">
        <f>'CSP5'!M95+AG10+AG35+AG60</f>
        <v>0</v>
      </c>
      <c r="N10" s="5">
        <f>'CSP5'!N95+AH10+AH35+AH60</f>
        <v>0</v>
      </c>
      <c r="O10" s="5">
        <f>'CSP5'!O95+AI10+AI35+AI60</f>
        <v>0</v>
      </c>
      <c r="P10" s="5">
        <f>'CSP5'!P95+AJ10+AJ35+AJ60</f>
        <v>0</v>
      </c>
      <c r="Q10" s="5">
        <f>'CSP5'!Q95+AK10+AK35+AK60</f>
        <v>0</v>
      </c>
      <c r="R10" s="5">
        <f>'CSP5'!R95+AL10+AL35+AL60</f>
        <v>0</v>
      </c>
      <c r="S10" s="16">
        <f t="shared" si="3"/>
        <v>0</v>
      </c>
      <c r="U10" s="3">
        <f>'CSP5'!$A$174</f>
        <v>1200</v>
      </c>
      <c r="V10" s="16">
        <f t="shared" si="4"/>
        <v>0</v>
      </c>
      <c r="W10" s="5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5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5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5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5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5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5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5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5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5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5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5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5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5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5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5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6">
        <f t="shared" si="5"/>
        <v>0</v>
      </c>
    </row>
    <row r="11" spans="1:39" x14ac:dyDescent="0.25">
      <c r="A11" s="3">
        <f>'CSP5'!$A$175</f>
        <v>1400</v>
      </c>
      <c r="B11" s="16">
        <f t="shared" si="2"/>
        <v>0</v>
      </c>
      <c r="C11" s="5">
        <f>'CSP5'!C96+W11+W36+W61</f>
        <v>0</v>
      </c>
      <c r="D11" s="5">
        <f>'CSP5'!D96+X11+X36+X61</f>
        <v>1.4945649999999999</v>
      </c>
      <c r="E11" s="5">
        <f>'CSP5'!E96+Y11+Y36+Y61</f>
        <v>1.9701090000000001</v>
      </c>
      <c r="F11" s="5">
        <f>'CSP5'!F96+Z11+Z36+Z61</f>
        <v>1.9701090000000001</v>
      </c>
      <c r="G11" s="5">
        <f>'CSP5'!G96+AA11+AA36+AA61</f>
        <v>1.9701090000000001</v>
      </c>
      <c r="H11" s="5">
        <f>'CSP5'!H96+AB11+AB36+AB61</f>
        <v>1.9701090000000001</v>
      </c>
      <c r="I11" s="5">
        <f>'CSP5'!I96+AC11+AC36+AC61</f>
        <v>1.4945649999999999</v>
      </c>
      <c r="J11" s="5">
        <f>'CSP5'!J96+AD11+AD36+AD61</f>
        <v>0</v>
      </c>
      <c r="K11" s="5">
        <f>'CSP5'!K96+AE11+AE36+AE61</f>
        <v>0</v>
      </c>
      <c r="L11" s="5">
        <f>'CSP5'!L96+AF11+AF36+AF61</f>
        <v>0</v>
      </c>
      <c r="M11" s="5">
        <f>'CSP5'!M96+AG11+AG36+AG61</f>
        <v>0</v>
      </c>
      <c r="N11" s="5">
        <f>'CSP5'!N96+AH11+AH36+AH61</f>
        <v>0</v>
      </c>
      <c r="O11" s="5">
        <f>'CSP5'!O96+AI11+AI36+AI61</f>
        <v>0</v>
      </c>
      <c r="P11" s="5">
        <f>'CSP5'!P96+AJ11+AJ36+AJ61</f>
        <v>0</v>
      </c>
      <c r="Q11" s="5">
        <f>'CSP5'!Q96+AK11+AK36+AK61</f>
        <v>0</v>
      </c>
      <c r="R11" s="5">
        <f>'CSP5'!R96+AL11+AL36+AL61</f>
        <v>0</v>
      </c>
      <c r="S11" s="16">
        <f t="shared" si="3"/>
        <v>0</v>
      </c>
      <c r="U11" s="3">
        <f>'CSP5'!$A$175</f>
        <v>1400</v>
      </c>
      <c r="V11" s="16">
        <f t="shared" si="4"/>
        <v>0</v>
      </c>
      <c r="W11" s="5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5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5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5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5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5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5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5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5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5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5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5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5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5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5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5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6">
        <f t="shared" si="5"/>
        <v>0</v>
      </c>
    </row>
    <row r="12" spans="1:39" x14ac:dyDescent="0.25">
      <c r="A12" s="3">
        <f>'CSP5'!$A$176</f>
        <v>1550</v>
      </c>
      <c r="B12" s="16">
        <f t="shared" si="2"/>
        <v>0</v>
      </c>
      <c r="C12" s="5">
        <f>'CSP5'!C97+W12+W37+W62</f>
        <v>0</v>
      </c>
      <c r="D12" s="5">
        <f>'CSP5'!D97+X12+X37+X62</f>
        <v>1.4945649999999999</v>
      </c>
      <c r="E12" s="5">
        <f>'CSP5'!E97+Y12+Y37+Y62</f>
        <v>1.9701090000000001</v>
      </c>
      <c r="F12" s="5">
        <f>'CSP5'!F97+Z12+Z37+Z62</f>
        <v>1.9701090000000001</v>
      </c>
      <c r="G12" s="5">
        <f>'CSP5'!G97+AA12+AA37+AA62</f>
        <v>1.9701090000000001</v>
      </c>
      <c r="H12" s="5">
        <f>'CSP5'!H97+AB12+AB37+AB62</f>
        <v>1.9701090000000001</v>
      </c>
      <c r="I12" s="5">
        <f>'CSP5'!I97+AC12+AC37+AC62</f>
        <v>1.4945649999999999</v>
      </c>
      <c r="J12" s="5">
        <f>'CSP5'!J97+AD12+AD37+AD62</f>
        <v>0</v>
      </c>
      <c r="K12" s="5">
        <f>'CSP5'!K97+AE12+AE37+AE62</f>
        <v>0</v>
      </c>
      <c r="L12" s="5">
        <f>'CSP5'!L97+AF12+AF37+AF62</f>
        <v>0</v>
      </c>
      <c r="M12" s="5">
        <f>'CSP5'!M97+AG12+AG37+AG62</f>
        <v>0</v>
      </c>
      <c r="N12" s="5">
        <f>'CSP5'!N97+AH12+AH37+AH62</f>
        <v>0</v>
      </c>
      <c r="O12" s="5">
        <f>'CSP5'!O97+AI12+AI37+AI62</f>
        <v>0</v>
      </c>
      <c r="P12" s="5">
        <f>'CSP5'!P97+AJ12+AJ37+AJ62</f>
        <v>0</v>
      </c>
      <c r="Q12" s="5">
        <f>'CSP5'!Q97+AK12+AK37+AK62</f>
        <v>0</v>
      </c>
      <c r="R12" s="5">
        <f>'CSP5'!R97+AL12+AL37+AL62</f>
        <v>0</v>
      </c>
      <c r="S12" s="16">
        <f t="shared" si="3"/>
        <v>0</v>
      </c>
      <c r="U12" s="3">
        <f>'CSP5'!$A$176</f>
        <v>1550</v>
      </c>
      <c r="V12" s="16">
        <f t="shared" si="4"/>
        <v>0</v>
      </c>
      <c r="W12" s="5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5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5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5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5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5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5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5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5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5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5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5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5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5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5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5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6">
        <f t="shared" si="5"/>
        <v>0</v>
      </c>
    </row>
    <row r="13" spans="1:39" x14ac:dyDescent="0.25">
      <c r="A13" s="3">
        <f>'CSP5'!$A$177</f>
        <v>1700</v>
      </c>
      <c r="B13" s="16">
        <f t="shared" si="2"/>
        <v>0</v>
      </c>
      <c r="C13" s="5">
        <f>'CSP5'!C98+W13+W38+W63</f>
        <v>0</v>
      </c>
      <c r="D13" s="5">
        <f>'CSP5'!D98+X13+X38+X63</f>
        <v>1.4945649999999999</v>
      </c>
      <c r="E13" s="5">
        <f>'CSP5'!E98+Y13+Y38+Y63</f>
        <v>1.9701090000000001</v>
      </c>
      <c r="F13" s="5">
        <f>'CSP5'!F98+Z13+Z38+Z63</f>
        <v>1.9701090000000001</v>
      </c>
      <c r="G13" s="5">
        <f>'CSP5'!G98+AA13+AA38+AA63</f>
        <v>1.9701090000000001</v>
      </c>
      <c r="H13" s="5">
        <f>'CSP5'!H98+AB13+AB38+AB63</f>
        <v>1.9701090000000001</v>
      </c>
      <c r="I13" s="5">
        <f>'CSP5'!I98+AC13+AC38+AC63</f>
        <v>1.4945649999999999</v>
      </c>
      <c r="J13" s="5">
        <f>'CSP5'!J98+AD13+AD38+AD63</f>
        <v>0</v>
      </c>
      <c r="K13" s="5">
        <f>'CSP5'!K98+AE13+AE38+AE63</f>
        <v>0</v>
      </c>
      <c r="L13" s="5">
        <f>'CSP5'!L98+AF13+AF38+AF63</f>
        <v>0</v>
      </c>
      <c r="M13" s="5">
        <f>'CSP5'!M98+AG13+AG38+AG63</f>
        <v>0</v>
      </c>
      <c r="N13" s="5">
        <f>'CSP5'!N98+AH13+AH38+AH63</f>
        <v>0</v>
      </c>
      <c r="O13" s="5">
        <f>'CSP5'!O98+AI13+AI38+AI63</f>
        <v>0</v>
      </c>
      <c r="P13" s="5">
        <f>'CSP5'!P98+AJ13+AJ38+AJ63</f>
        <v>0</v>
      </c>
      <c r="Q13" s="5">
        <f>'CSP5'!Q98+AK13+AK38+AK63</f>
        <v>0</v>
      </c>
      <c r="R13" s="5">
        <f>'CSP5'!R98+AL13+AL38+AL63</f>
        <v>0</v>
      </c>
      <c r="S13" s="16">
        <f t="shared" si="3"/>
        <v>0</v>
      </c>
      <c r="U13" s="3">
        <f>'CSP5'!$A$177</f>
        <v>1700</v>
      </c>
      <c r="V13" s="16">
        <f t="shared" si="4"/>
        <v>0</v>
      </c>
      <c r="W13" s="5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5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5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5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5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5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5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5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5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5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5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5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5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5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5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5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6">
        <f t="shared" si="5"/>
        <v>0</v>
      </c>
    </row>
    <row r="14" spans="1:39" x14ac:dyDescent="0.25">
      <c r="A14" s="3">
        <f>'CSP5'!$A$178</f>
        <v>1800</v>
      </c>
      <c r="B14" s="16">
        <f t="shared" si="2"/>
        <v>0</v>
      </c>
      <c r="C14" s="5">
        <f>'CSP5'!C99+W14+W39+W64</f>
        <v>0</v>
      </c>
      <c r="D14" s="5">
        <f>'CSP5'!D99+X14+X39+X64</f>
        <v>1.4945649999999999</v>
      </c>
      <c r="E14" s="5">
        <f>'CSP5'!E99+Y14+Y39+Y64</f>
        <v>1.9701090000000001</v>
      </c>
      <c r="F14" s="5">
        <f>'CSP5'!F99+Z14+Z39+Z64</f>
        <v>1.9701090000000001</v>
      </c>
      <c r="G14" s="5">
        <f>'CSP5'!G99+AA14+AA39+AA64</f>
        <v>1.9701090000000001</v>
      </c>
      <c r="H14" s="5">
        <f>'CSP5'!H99+AB14+AB39+AB64</f>
        <v>1.9701090000000001</v>
      </c>
      <c r="I14" s="5">
        <f>'CSP5'!I99+AC14+AC39+AC64</f>
        <v>1.4945649999999999</v>
      </c>
      <c r="J14" s="5">
        <f>'CSP5'!J99+AD14+AD39+AD64</f>
        <v>0</v>
      </c>
      <c r="K14" s="5">
        <f>'CSP5'!K99+AE14+AE39+AE64</f>
        <v>0</v>
      </c>
      <c r="L14" s="5">
        <f>'CSP5'!L99+AF14+AF39+AF64</f>
        <v>0</v>
      </c>
      <c r="M14" s="5">
        <f>'CSP5'!M99+AG14+AG39+AG64</f>
        <v>0</v>
      </c>
      <c r="N14" s="5">
        <f>'CSP5'!N99+AH14+AH39+AH64</f>
        <v>0</v>
      </c>
      <c r="O14" s="5">
        <f>'CSP5'!O99+AI14+AI39+AI64</f>
        <v>0</v>
      </c>
      <c r="P14" s="5">
        <f>'CSP5'!P99+AJ14+AJ39+AJ64</f>
        <v>0</v>
      </c>
      <c r="Q14" s="5">
        <f>'CSP5'!Q99+AK14+AK39+AK64</f>
        <v>0</v>
      </c>
      <c r="R14" s="5">
        <f>'CSP5'!R99+AL14+AL39+AL64</f>
        <v>0</v>
      </c>
      <c r="S14" s="16">
        <f t="shared" si="3"/>
        <v>0</v>
      </c>
      <c r="U14" s="3">
        <f>'CSP5'!$A$178</f>
        <v>1800</v>
      </c>
      <c r="V14" s="16">
        <f t="shared" si="4"/>
        <v>0</v>
      </c>
      <c r="W14" s="5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5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5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5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5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5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5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5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5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5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5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5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5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5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5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5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6">
        <f t="shared" si="5"/>
        <v>0</v>
      </c>
    </row>
    <row r="15" spans="1:39" x14ac:dyDescent="0.25">
      <c r="A15" s="3">
        <f>'CSP5'!$A$179</f>
        <v>2000</v>
      </c>
      <c r="B15" s="16">
        <f t="shared" si="2"/>
        <v>0</v>
      </c>
      <c r="C15" s="5">
        <f>'CSP5'!C100+W15+W40+W65</f>
        <v>0</v>
      </c>
      <c r="D15" s="5">
        <f>'CSP5'!D100+X15+X40+X65</f>
        <v>1.4945649999999999</v>
      </c>
      <c r="E15" s="5">
        <f>'CSP5'!E100+Y15+Y40+Y65</f>
        <v>1.9701090000000001</v>
      </c>
      <c r="F15" s="5">
        <f>'CSP5'!F100+Z15+Z40+Z65</f>
        <v>1.9701090000000001</v>
      </c>
      <c r="G15" s="5">
        <f>'CSP5'!G100+AA15+AA40+AA65</f>
        <v>1.9701090000000001</v>
      </c>
      <c r="H15" s="5">
        <f>'CSP5'!H100+AB15+AB40+AB65</f>
        <v>1.9701090000000001</v>
      </c>
      <c r="I15" s="5">
        <f>'CSP5'!I100+AC15+AC40+AC65</f>
        <v>0</v>
      </c>
      <c r="J15" s="5">
        <f>'CSP5'!J100+AD15+AD40+AD65</f>
        <v>0</v>
      </c>
      <c r="K15" s="5">
        <f>'CSP5'!K100+AE15+AE40+AE65</f>
        <v>0</v>
      </c>
      <c r="L15" s="5">
        <f>'CSP5'!L100+AF15+AF40+AF65</f>
        <v>0</v>
      </c>
      <c r="M15" s="5">
        <f>'CSP5'!M100+AG15+AG40+AG65</f>
        <v>0</v>
      </c>
      <c r="N15" s="5">
        <f>'CSP5'!N100+AH15+AH40+AH65</f>
        <v>0</v>
      </c>
      <c r="O15" s="5">
        <f>'CSP5'!O100+AI15+AI40+AI65</f>
        <v>0</v>
      </c>
      <c r="P15" s="5">
        <f>'CSP5'!P100+AJ15+AJ40+AJ65</f>
        <v>0</v>
      </c>
      <c r="Q15" s="5">
        <f>'CSP5'!Q100+AK15+AK40+AK65</f>
        <v>0</v>
      </c>
      <c r="R15" s="5">
        <f>'CSP5'!R100+AL15+AL40+AL65</f>
        <v>0</v>
      </c>
      <c r="S15" s="16">
        <f t="shared" si="3"/>
        <v>0</v>
      </c>
      <c r="U15" s="3">
        <f>'CSP5'!$A$179</f>
        <v>2000</v>
      </c>
      <c r="V15" s="16">
        <f t="shared" si="4"/>
        <v>0</v>
      </c>
      <c r="W15" s="5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5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5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5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5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5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5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5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5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5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5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5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5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5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5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5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6">
        <f t="shared" si="5"/>
        <v>0</v>
      </c>
    </row>
    <row r="16" spans="1:39" x14ac:dyDescent="0.25">
      <c r="A16" s="3">
        <f>'CSP5'!$A$180</f>
        <v>2200</v>
      </c>
      <c r="B16" s="16">
        <f t="shared" si="2"/>
        <v>0</v>
      </c>
      <c r="C16" s="5">
        <f>'CSP5'!C101+W16+W41+W66</f>
        <v>0</v>
      </c>
      <c r="D16" s="5">
        <f>'CSP5'!D101+X16+X41+X66</f>
        <v>0</v>
      </c>
      <c r="E16" s="5">
        <f>'CSP5'!E101+Y16+Y41+Y66</f>
        <v>0</v>
      </c>
      <c r="F16" s="5">
        <f>'CSP5'!F101+Z16+Z41+Z66</f>
        <v>0</v>
      </c>
      <c r="G16" s="5">
        <f>'CSP5'!G101+AA16+AA41+AA66</f>
        <v>0</v>
      </c>
      <c r="H16" s="5">
        <f>'CSP5'!H101+AB16+AB41+AB66</f>
        <v>0</v>
      </c>
      <c r="I16" s="5">
        <f>'CSP5'!I101+AC16+AC41+AC66</f>
        <v>0</v>
      </c>
      <c r="J16" s="5">
        <f>'CSP5'!J101+AD16+AD41+AD66</f>
        <v>0</v>
      </c>
      <c r="K16" s="5">
        <f>'CSP5'!K101+AE16+AE41+AE66</f>
        <v>0</v>
      </c>
      <c r="L16" s="5">
        <f>'CSP5'!L101+AF16+AF41+AF66</f>
        <v>0</v>
      </c>
      <c r="M16" s="5">
        <f>'CSP5'!M101+AG16+AG41+AG66</f>
        <v>0</v>
      </c>
      <c r="N16" s="5">
        <f>'CSP5'!N101+AH16+AH41+AH66</f>
        <v>0</v>
      </c>
      <c r="O16" s="5">
        <f>'CSP5'!O101+AI16+AI41+AI66</f>
        <v>0</v>
      </c>
      <c r="P16" s="5">
        <f>'CSP5'!P101+AJ16+AJ41+AJ66</f>
        <v>0</v>
      </c>
      <c r="Q16" s="5">
        <f>'CSP5'!Q101+AK16+AK41+AK66</f>
        <v>0</v>
      </c>
      <c r="R16" s="5">
        <f>'CSP5'!R101+AL16+AL41+AL66</f>
        <v>0</v>
      </c>
      <c r="S16" s="16">
        <f t="shared" si="3"/>
        <v>0</v>
      </c>
      <c r="U16" s="3">
        <f>'CSP5'!$A$180</f>
        <v>2200</v>
      </c>
      <c r="V16" s="16">
        <f t="shared" si="4"/>
        <v>0</v>
      </c>
      <c r="W16" s="5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5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5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5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5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5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5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5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5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5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5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5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5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5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5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5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6">
        <f t="shared" si="5"/>
        <v>0</v>
      </c>
    </row>
    <row r="17" spans="1:39" x14ac:dyDescent="0.25">
      <c r="A17" s="3">
        <f>'CSP5'!$A$181</f>
        <v>2400</v>
      </c>
      <c r="B17" s="16">
        <f t="shared" si="2"/>
        <v>0</v>
      </c>
      <c r="C17" s="5">
        <f>'CSP5'!C102+W17+W42+W67</f>
        <v>0</v>
      </c>
      <c r="D17" s="5">
        <f>'CSP5'!D102+X17+X42+X67</f>
        <v>0</v>
      </c>
      <c r="E17" s="5">
        <f>'CSP5'!E102+Y17+Y42+Y67</f>
        <v>0</v>
      </c>
      <c r="F17" s="5">
        <f>'CSP5'!F102+Z17+Z42+Z67</f>
        <v>0</v>
      </c>
      <c r="G17" s="5">
        <f>'CSP5'!G102+AA17+AA42+AA67</f>
        <v>0</v>
      </c>
      <c r="H17" s="5">
        <f>'CSP5'!H102+AB17+AB42+AB67</f>
        <v>0</v>
      </c>
      <c r="I17" s="5">
        <f>'CSP5'!I102+AC17+AC42+AC67</f>
        <v>0</v>
      </c>
      <c r="J17" s="5">
        <f>'CSP5'!J102+AD17+AD42+AD67</f>
        <v>0</v>
      </c>
      <c r="K17" s="5">
        <f>'CSP5'!K102+AE17+AE42+AE67</f>
        <v>0</v>
      </c>
      <c r="L17" s="5">
        <f>'CSP5'!L102+AF17+AF42+AF67</f>
        <v>0</v>
      </c>
      <c r="M17" s="5">
        <f>'CSP5'!M102+AG17+AG42+AG67</f>
        <v>0</v>
      </c>
      <c r="N17" s="5">
        <f>'CSP5'!N102+AH17+AH42+AH67</f>
        <v>0</v>
      </c>
      <c r="O17" s="5">
        <f>'CSP5'!O102+AI17+AI42+AI67</f>
        <v>0</v>
      </c>
      <c r="P17" s="5">
        <f>'CSP5'!P102+AJ17+AJ42+AJ67</f>
        <v>0</v>
      </c>
      <c r="Q17" s="5">
        <f>'CSP5'!Q102+AK17+AK42+AK67</f>
        <v>0</v>
      </c>
      <c r="R17" s="5">
        <f>'CSP5'!R102+AL17+AL42+AL67</f>
        <v>0</v>
      </c>
      <c r="S17" s="16">
        <f t="shared" si="3"/>
        <v>0</v>
      </c>
      <c r="U17" s="3">
        <f>'CSP5'!$A$181</f>
        <v>2400</v>
      </c>
      <c r="V17" s="16">
        <f t="shared" si="4"/>
        <v>0</v>
      </c>
      <c r="W17" s="5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5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5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5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5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5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5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5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5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5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5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5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5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5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5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5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6">
        <f t="shared" si="5"/>
        <v>0</v>
      </c>
    </row>
    <row r="18" spans="1:39" x14ac:dyDescent="0.25">
      <c r="A18" s="3">
        <f>'CSP5'!$A$182</f>
        <v>2600</v>
      </c>
      <c r="B18" s="16">
        <f t="shared" si="2"/>
        <v>0</v>
      </c>
      <c r="C18" s="5">
        <f>'CSP5'!C103+W18+W43+W68</f>
        <v>0</v>
      </c>
      <c r="D18" s="5">
        <f>'CSP5'!D103+X18+X43+X68</f>
        <v>0</v>
      </c>
      <c r="E18" s="5">
        <f>'CSP5'!E103+Y18+Y43+Y68</f>
        <v>0</v>
      </c>
      <c r="F18" s="5">
        <f>'CSP5'!F103+Z18+Z43+Z68</f>
        <v>0</v>
      </c>
      <c r="G18" s="5">
        <f>'CSP5'!G103+AA18+AA43+AA68</f>
        <v>0</v>
      </c>
      <c r="H18" s="5">
        <f>'CSP5'!H103+AB18+AB43+AB68</f>
        <v>0</v>
      </c>
      <c r="I18" s="5">
        <f>'CSP5'!I103+AC18+AC43+AC68</f>
        <v>0</v>
      </c>
      <c r="J18" s="5">
        <f>'CSP5'!J103+AD18+AD43+AD68</f>
        <v>0</v>
      </c>
      <c r="K18" s="5">
        <f>'CSP5'!K103+AE18+AE43+AE68</f>
        <v>0</v>
      </c>
      <c r="L18" s="5">
        <f>'CSP5'!L103+AF18+AF43+AF68</f>
        <v>0</v>
      </c>
      <c r="M18" s="5">
        <f>'CSP5'!M103+AG18+AG43+AG68</f>
        <v>0</v>
      </c>
      <c r="N18" s="5">
        <f>'CSP5'!N103+AH18+AH43+AH68</f>
        <v>0</v>
      </c>
      <c r="O18" s="5">
        <f>'CSP5'!O103+AI18+AI43+AI68</f>
        <v>0</v>
      </c>
      <c r="P18" s="5">
        <f>'CSP5'!P103+AJ18+AJ43+AJ68</f>
        <v>0</v>
      </c>
      <c r="Q18" s="5">
        <f>'CSP5'!Q103+AK18+AK43+AK68</f>
        <v>0</v>
      </c>
      <c r="R18" s="5">
        <f>'CSP5'!R103+AL18+AL43+AL68</f>
        <v>0</v>
      </c>
      <c r="S18" s="16">
        <f t="shared" si="3"/>
        <v>0</v>
      </c>
      <c r="U18" s="3">
        <f>'CSP5'!$A$182</f>
        <v>2600</v>
      </c>
      <c r="V18" s="16">
        <f t="shared" si="4"/>
        <v>0</v>
      </c>
      <c r="W18" s="5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5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5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5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5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5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5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5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5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5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5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5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5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5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5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5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6">
        <f t="shared" si="5"/>
        <v>0</v>
      </c>
    </row>
    <row r="19" spans="1:39" x14ac:dyDescent="0.25">
      <c r="A19" s="3">
        <f>'CSP5'!$A$183</f>
        <v>2800</v>
      </c>
      <c r="B19" s="16">
        <f t="shared" si="2"/>
        <v>0</v>
      </c>
      <c r="C19" s="5">
        <f>'CSP5'!C104+W19+W44+W69</f>
        <v>0</v>
      </c>
      <c r="D19" s="5">
        <f>'CSP5'!D104+X19+X44+X69</f>
        <v>0</v>
      </c>
      <c r="E19" s="5">
        <f>'CSP5'!E104+Y19+Y44+Y69</f>
        <v>0</v>
      </c>
      <c r="F19" s="5">
        <f>'CSP5'!F104+Z19+Z44+Z69</f>
        <v>0</v>
      </c>
      <c r="G19" s="5">
        <f>'CSP5'!G104+AA19+AA44+AA69</f>
        <v>0</v>
      </c>
      <c r="H19" s="5">
        <f>'CSP5'!H104+AB19+AB44+AB69</f>
        <v>0</v>
      </c>
      <c r="I19" s="5">
        <f>'CSP5'!I104+AC19+AC44+AC69</f>
        <v>0</v>
      </c>
      <c r="J19" s="5">
        <f>'CSP5'!J104+AD19+AD44+AD69</f>
        <v>0</v>
      </c>
      <c r="K19" s="5">
        <f>'CSP5'!K104+AE19+AE44+AE69</f>
        <v>0</v>
      </c>
      <c r="L19" s="5">
        <f>'CSP5'!L104+AF19+AF44+AF69</f>
        <v>0</v>
      </c>
      <c r="M19" s="5">
        <f>'CSP5'!M104+AG19+AG44+AG69</f>
        <v>0</v>
      </c>
      <c r="N19" s="5">
        <f>'CSP5'!N104+AH19+AH44+AH69</f>
        <v>0</v>
      </c>
      <c r="O19" s="5">
        <f>'CSP5'!O104+AI19+AI44+AI69</f>
        <v>5.3668480000000001</v>
      </c>
      <c r="P19" s="5">
        <f>'CSP5'!P104+AJ19+AJ44+AJ69</f>
        <v>8.0163049999999991</v>
      </c>
      <c r="Q19" s="5">
        <f>'CSP5'!Q104+AK19+AK44+AK69</f>
        <v>10.190218</v>
      </c>
      <c r="R19" s="5">
        <f>'CSP5'!R104+AL19+AL44+AL69</f>
        <v>11.073370000000001</v>
      </c>
      <c r="S19" s="16">
        <f t="shared" si="3"/>
        <v>11.073370000000001</v>
      </c>
      <c r="U19" s="3">
        <f>'CSP5'!$A$183</f>
        <v>2800</v>
      </c>
      <c r="V19" s="16">
        <f t="shared" si="4"/>
        <v>0</v>
      </c>
      <c r="W19" s="5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5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5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5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5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5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5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5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5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5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5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5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5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5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5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5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6">
        <f t="shared" si="5"/>
        <v>0</v>
      </c>
    </row>
    <row r="20" spans="1:39" x14ac:dyDescent="0.25">
      <c r="A20" s="3">
        <f>'CSP5'!$A$184</f>
        <v>2900</v>
      </c>
      <c r="B20" s="16">
        <f t="shared" si="2"/>
        <v>0</v>
      </c>
      <c r="C20" s="5">
        <f>'CSP5'!C105+W20+W45+W70</f>
        <v>0</v>
      </c>
      <c r="D20" s="5">
        <f>'CSP5'!D105+X20+X45+X70</f>
        <v>0</v>
      </c>
      <c r="E20" s="5">
        <f>'CSP5'!E105+Y20+Y45+Y70</f>
        <v>0</v>
      </c>
      <c r="F20" s="5">
        <f>'CSP5'!F105+Z20+Z45+Z70</f>
        <v>0</v>
      </c>
      <c r="G20" s="5">
        <f>'CSP5'!G105+AA20+AA45+AA70</f>
        <v>0</v>
      </c>
      <c r="H20" s="5">
        <f>'CSP5'!H105+AB20+AB45+AB70</f>
        <v>0</v>
      </c>
      <c r="I20" s="5">
        <f>'CSP5'!I105+AC20+AC45+AC70</f>
        <v>0</v>
      </c>
      <c r="J20" s="5">
        <f>'CSP5'!J105+AD20+AD45+AD70</f>
        <v>0</v>
      </c>
      <c r="K20" s="5">
        <f>'CSP5'!K105+AE20+AE45+AE70</f>
        <v>0</v>
      </c>
      <c r="L20" s="5">
        <f>'CSP5'!L105+AF20+AF45+AF70</f>
        <v>0</v>
      </c>
      <c r="M20" s="5">
        <f>'CSP5'!M105+AG20+AG45+AG70</f>
        <v>0</v>
      </c>
      <c r="N20" s="5">
        <f>'CSP5'!N105+AH20+AH45+AH70</f>
        <v>7.6766310000000004</v>
      </c>
      <c r="O20" s="5">
        <f>'CSP5'!O105+AI20+AI45+AI70</f>
        <v>9.3070649999999997</v>
      </c>
      <c r="P20" s="5">
        <f>'CSP5'!P105+AJ20+AJ45+AJ70</f>
        <v>10.869565</v>
      </c>
      <c r="Q20" s="5">
        <f>'CSP5'!Q105+AK20+AK45+AK70</f>
        <v>11.413043999999999</v>
      </c>
      <c r="R20" s="5">
        <f>'CSP5'!R105+AL20+AL45+AL70</f>
        <v>12.024457</v>
      </c>
      <c r="S20" s="16">
        <f t="shared" si="3"/>
        <v>12.024457</v>
      </c>
      <c r="U20" s="3">
        <f>'CSP5'!$A$184</f>
        <v>2900</v>
      </c>
      <c r="V20" s="16">
        <f t="shared" si="4"/>
        <v>0</v>
      </c>
      <c r="W20" s="5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5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5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5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5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5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5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5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5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5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5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5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5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5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5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5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6">
        <f t="shared" si="5"/>
        <v>0</v>
      </c>
    </row>
    <row r="21" spans="1:39" x14ac:dyDescent="0.25">
      <c r="A21" s="3">
        <f>'CSP5'!$A$185</f>
        <v>3000</v>
      </c>
      <c r="B21" s="16">
        <f t="shared" si="2"/>
        <v>0</v>
      </c>
      <c r="C21" s="5">
        <f>'CSP5'!C106+W21+W46+W71</f>
        <v>0</v>
      </c>
      <c r="D21" s="5">
        <f>'CSP5'!D106+X21+X46+X71</f>
        <v>0</v>
      </c>
      <c r="E21" s="5">
        <f>'CSP5'!E106+Y21+Y46+Y71</f>
        <v>0</v>
      </c>
      <c r="F21" s="5">
        <f>'CSP5'!F106+Z21+Z46+Z71</f>
        <v>0</v>
      </c>
      <c r="G21" s="5">
        <f>'CSP5'!G106+AA21+AA46+AA71</f>
        <v>0</v>
      </c>
      <c r="H21" s="5">
        <f>'CSP5'!H106+AB21+AB46+AB71</f>
        <v>0</v>
      </c>
      <c r="I21" s="5">
        <f>'CSP5'!I106+AC21+AC46+AC71</f>
        <v>0</v>
      </c>
      <c r="J21" s="5">
        <f>'CSP5'!J106+AD21+AD46+AD71</f>
        <v>0</v>
      </c>
      <c r="K21" s="5">
        <f>'CSP5'!K106+AE21+AE46+AE71</f>
        <v>0</v>
      </c>
      <c r="L21" s="5">
        <f>'CSP5'!L106+AF21+AF46+AF71</f>
        <v>0</v>
      </c>
      <c r="M21" s="5">
        <f>'CSP5'!M106+AG21+AG46+AG71</f>
        <v>0</v>
      </c>
      <c r="N21" s="5">
        <f>'CSP5'!N106+AH21+AH46+AH71</f>
        <v>7.6086960000000001</v>
      </c>
      <c r="O21" s="5">
        <f>'CSP5'!O106+AI21+AI46+AI71</f>
        <v>10.190218</v>
      </c>
      <c r="P21" s="5">
        <f>'CSP5'!P106+AJ21+AJ46+AJ71</f>
        <v>10.733696</v>
      </c>
      <c r="Q21" s="5">
        <f>'CSP5'!Q106+AK21+AK46+AK71</f>
        <v>11.277174</v>
      </c>
      <c r="R21" s="5">
        <f>'CSP5'!R106+AL21+AL46+AL71</f>
        <v>11.820652000000001</v>
      </c>
      <c r="S21" s="16">
        <f t="shared" si="3"/>
        <v>11.820652000000001</v>
      </c>
      <c r="U21" s="3">
        <f>'CSP5'!$A$185</f>
        <v>3000</v>
      </c>
      <c r="V21" s="16">
        <f t="shared" si="4"/>
        <v>0</v>
      </c>
      <c r="W21" s="5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5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5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5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5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5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5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5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5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5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5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5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5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5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5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5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6">
        <f t="shared" si="5"/>
        <v>0</v>
      </c>
    </row>
    <row r="22" spans="1:39" x14ac:dyDescent="0.25">
      <c r="A22" s="3">
        <f>'CSP5'!$A$186</f>
        <v>3200</v>
      </c>
      <c r="B22" s="16">
        <f t="shared" si="2"/>
        <v>0</v>
      </c>
      <c r="C22" s="5">
        <f>'CSP5'!C107+W22+W47+W72</f>
        <v>0</v>
      </c>
      <c r="D22" s="5">
        <f>'CSP5'!D107+X22+X47+X72</f>
        <v>0</v>
      </c>
      <c r="E22" s="5">
        <f>'CSP5'!E107+Y22+Y47+Y72</f>
        <v>0</v>
      </c>
      <c r="F22" s="5">
        <f>'CSP5'!F107+Z22+Z47+Z72</f>
        <v>0</v>
      </c>
      <c r="G22" s="5">
        <f>'CSP5'!G107+AA22+AA47+AA72</f>
        <v>0</v>
      </c>
      <c r="H22" s="5">
        <f>'CSP5'!H107+AB22+AB47+AB72</f>
        <v>0</v>
      </c>
      <c r="I22" s="5">
        <f>'CSP5'!I107+AC22+AC47+AC72</f>
        <v>0</v>
      </c>
      <c r="J22" s="5">
        <f>'CSP5'!J107+AD22+AD47+AD72</f>
        <v>0</v>
      </c>
      <c r="K22" s="5">
        <f>'CSP5'!K107+AE22+AE47+AE72</f>
        <v>0</v>
      </c>
      <c r="L22" s="5">
        <f>'CSP5'!L107+AF22+AF47+AF72</f>
        <v>6.9972830000000004</v>
      </c>
      <c r="M22" s="5">
        <f>'CSP5'!M107+AG22+AG47+AG72</f>
        <v>8.4239130000000007</v>
      </c>
      <c r="N22" s="5">
        <f>'CSP5'!N107+AH22+AH47+AH72</f>
        <v>9.375</v>
      </c>
      <c r="O22" s="5">
        <f>'CSP5'!O107+AI22+AI47+AI72</f>
        <v>9.9864130000000007</v>
      </c>
      <c r="P22" s="5">
        <f>'CSP5'!P107+AJ22+AJ47+AJ72</f>
        <v>10.529892</v>
      </c>
      <c r="Q22" s="5">
        <f>'CSP5'!Q107+AK22+AK47+AK72</f>
        <v>11.073370000000001</v>
      </c>
      <c r="R22" s="5">
        <f>'CSP5'!R107+AL22+AL47+AL72</f>
        <v>11.480978</v>
      </c>
      <c r="S22" s="16">
        <f t="shared" si="3"/>
        <v>11.480978</v>
      </c>
      <c r="U22" s="3">
        <f>'CSP5'!$A$186</f>
        <v>3200</v>
      </c>
      <c r="V22" s="16">
        <f t="shared" si="4"/>
        <v>0</v>
      </c>
      <c r="W22" s="5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5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5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5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5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5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5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5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5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5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5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5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5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5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5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5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6">
        <f t="shared" si="5"/>
        <v>0</v>
      </c>
    </row>
    <row r="23" spans="1:39" x14ac:dyDescent="0.25">
      <c r="A23" s="3">
        <f>'CSP5'!$A$187</f>
        <v>3300</v>
      </c>
      <c r="B23" s="16">
        <f t="shared" si="2"/>
        <v>0</v>
      </c>
      <c r="C23" s="5">
        <f>'CSP5'!C108+W23+W48+W73</f>
        <v>0</v>
      </c>
      <c r="D23" s="5">
        <f>'CSP5'!D108+X23+X48+X73</f>
        <v>0</v>
      </c>
      <c r="E23" s="5">
        <f>'CSP5'!E108+Y23+Y48+Y73</f>
        <v>0</v>
      </c>
      <c r="F23" s="5">
        <f>'CSP5'!F108+Z23+Z48+Z73</f>
        <v>0</v>
      </c>
      <c r="G23" s="5">
        <f>'CSP5'!G108+AA23+AA48+AA73</f>
        <v>0</v>
      </c>
      <c r="H23" s="5">
        <f>'CSP5'!H108+AB23+AB48+AB73</f>
        <v>0</v>
      </c>
      <c r="I23" s="5">
        <f>'CSP5'!I108+AC23+AC48+AC73</f>
        <v>0</v>
      </c>
      <c r="J23" s="5">
        <f>'CSP5'!J108+AD23+AD48+AD73</f>
        <v>0</v>
      </c>
      <c r="K23" s="5">
        <f>'CSP5'!K108+AE23+AE48+AE73</f>
        <v>0</v>
      </c>
      <c r="L23" s="5">
        <f>'CSP5'!L108+AF23+AF48+AF73</f>
        <v>7.2010870000000002</v>
      </c>
      <c r="M23" s="5">
        <f>'CSP5'!M108+AG23+AG48+AG73</f>
        <v>8.4239130000000007</v>
      </c>
      <c r="N23" s="5">
        <f>'CSP5'!N108+AH23+AH48+AH73</f>
        <v>0</v>
      </c>
      <c r="O23" s="5">
        <f>'CSP5'!O108+AI23+AI48+AI73</f>
        <v>0</v>
      </c>
      <c r="P23" s="5">
        <f>'CSP5'!P108+AJ23+AJ48+AJ73</f>
        <v>0</v>
      </c>
      <c r="Q23" s="5">
        <f>'CSP5'!Q108+AK23+AK48+AK73</f>
        <v>0</v>
      </c>
      <c r="R23" s="5">
        <f>'CSP5'!R108+AL23+AL48+AL73</f>
        <v>0</v>
      </c>
      <c r="S23" s="16">
        <f t="shared" si="3"/>
        <v>0</v>
      </c>
      <c r="U23" s="3">
        <f>'CSP5'!$A$187</f>
        <v>3300</v>
      </c>
      <c r="V23" s="16">
        <f t="shared" si="4"/>
        <v>0</v>
      </c>
      <c r="W23" s="5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5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5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5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5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5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5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5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5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5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5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5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5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5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5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5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6">
        <f t="shared" si="5"/>
        <v>0</v>
      </c>
    </row>
    <row r="24" spans="1:39" x14ac:dyDescent="0.25">
      <c r="A24" s="3">
        <f>'CSP5'!$A$188</f>
        <v>3500</v>
      </c>
      <c r="B24" s="16">
        <f t="shared" si="2"/>
        <v>0</v>
      </c>
      <c r="C24" s="5">
        <f>'CSP5'!C109+W24+W49+W74</f>
        <v>0</v>
      </c>
      <c r="D24" s="5">
        <f>'CSP5'!D109+X24+X49+X74</f>
        <v>0</v>
      </c>
      <c r="E24" s="5">
        <f>'CSP5'!E109+Y24+Y49+Y74</f>
        <v>0</v>
      </c>
      <c r="F24" s="5">
        <f>'CSP5'!F109+Z24+Z49+Z74</f>
        <v>0</v>
      </c>
      <c r="G24" s="5">
        <f>'CSP5'!G109+AA24+AA49+AA74</f>
        <v>0</v>
      </c>
      <c r="H24" s="5">
        <f>'CSP5'!H109+AB24+AB49+AB74</f>
        <v>0</v>
      </c>
      <c r="I24" s="5">
        <f>'CSP5'!I109+AC24+AC49+AC74</f>
        <v>0</v>
      </c>
      <c r="J24" s="5">
        <f>'CSP5'!J109+AD24+AD49+AD74</f>
        <v>0</v>
      </c>
      <c r="K24" s="5">
        <f>'CSP5'!K109+AE24+AE49+AE74</f>
        <v>0</v>
      </c>
      <c r="L24" s="5">
        <f>'CSP5'!L109+AF24+AF49+AF74</f>
        <v>0</v>
      </c>
      <c r="M24" s="5">
        <f>'CSP5'!M109+AG24+AG49+AG74</f>
        <v>0</v>
      </c>
      <c r="N24" s="5">
        <f>'CSP5'!N109+AH24+AH49+AH74</f>
        <v>0</v>
      </c>
      <c r="O24" s="5">
        <f>'CSP5'!O109+AI24+AI49+AI74</f>
        <v>0</v>
      </c>
      <c r="P24" s="5">
        <f>'CSP5'!P109+AJ24+AJ49+AJ74</f>
        <v>0</v>
      </c>
      <c r="Q24" s="5">
        <f>'CSP5'!Q109+AK24+AK49+AK74</f>
        <v>0</v>
      </c>
      <c r="R24" s="5">
        <f>'CSP5'!R109+AL24+AL49+AL74</f>
        <v>0</v>
      </c>
      <c r="S24" s="16">
        <f t="shared" si="3"/>
        <v>0</v>
      </c>
      <c r="U24" s="3">
        <f>'CSP5'!$A$188</f>
        <v>3500</v>
      </c>
      <c r="V24" s="16">
        <f t="shared" si="4"/>
        <v>0</v>
      </c>
      <c r="W24" s="5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5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5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5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5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5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5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5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5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5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5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5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5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5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5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5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6">
        <f t="shared" si="5"/>
        <v>0</v>
      </c>
    </row>
    <row r="25" spans="1:39" x14ac:dyDescent="0.25">
      <c r="A25" s="13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0</v>
      </c>
      <c r="E25" s="16">
        <f t="shared" si="6"/>
        <v>0</v>
      </c>
      <c r="F25" s="16">
        <f t="shared" si="6"/>
        <v>0</v>
      </c>
      <c r="G25" s="16">
        <f t="shared" si="6"/>
        <v>0</v>
      </c>
      <c r="H25" s="16">
        <f t="shared" si="6"/>
        <v>0</v>
      </c>
      <c r="I25" s="16">
        <f t="shared" si="6"/>
        <v>0</v>
      </c>
      <c r="J25" s="16">
        <f t="shared" si="6"/>
        <v>0</v>
      </c>
      <c r="K25" s="16">
        <f t="shared" si="6"/>
        <v>0</v>
      </c>
      <c r="L25" s="16">
        <f t="shared" si="6"/>
        <v>0</v>
      </c>
      <c r="M25" s="16">
        <f t="shared" si="6"/>
        <v>0</v>
      </c>
      <c r="N25" s="16">
        <f t="shared" si="6"/>
        <v>0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3">
        <f>'CSP5'!$A$189</f>
        <v>3501</v>
      </c>
      <c r="V25" s="16">
        <f>V24</f>
        <v>0</v>
      </c>
      <c r="W25" s="16">
        <f t="shared" ref="W25:AM25" si="7">W24</f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1" t="s">
        <v>1150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U27" s="17"/>
      <c r="V27" s="51" t="s">
        <v>1149</v>
      </c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x14ac:dyDescent="0.25">
      <c r="A30" s="13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3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x14ac:dyDescent="0.25">
      <c r="A31" s="3">
        <f>'CSP5'!$A$170</f>
        <v>620</v>
      </c>
      <c r="B31" s="16">
        <f>C31</f>
        <v>0</v>
      </c>
      <c r="C31" s="5">
        <f>C6-'CSP5'!C91</f>
        <v>0</v>
      </c>
      <c r="D31" s="5">
        <f>D6-'CSP5'!D91</f>
        <v>0</v>
      </c>
      <c r="E31" s="5">
        <f>E6-'CSP5'!E91</f>
        <v>0</v>
      </c>
      <c r="F31" s="5">
        <f>F6-'CSP5'!F91</f>
        <v>0</v>
      </c>
      <c r="G31" s="5">
        <f>G6-'CSP5'!G91</f>
        <v>0</v>
      </c>
      <c r="H31" s="5">
        <f>H6-'CSP5'!H91</f>
        <v>0</v>
      </c>
      <c r="I31" s="5">
        <f>I6-'CSP5'!I91</f>
        <v>0</v>
      </c>
      <c r="J31" s="5">
        <f>J6-'CSP5'!J91</f>
        <v>0</v>
      </c>
      <c r="K31" s="5">
        <f>K6-'CSP5'!K91</f>
        <v>0</v>
      </c>
      <c r="L31" s="5">
        <f>L6-'CSP5'!L91</f>
        <v>0</v>
      </c>
      <c r="M31" s="5">
        <f>M6-'CSP5'!M91</f>
        <v>0</v>
      </c>
      <c r="N31" s="5">
        <f>N6-'CSP5'!N91</f>
        <v>0</v>
      </c>
      <c r="O31" s="5">
        <f>O6-'CSP5'!O91</f>
        <v>0</v>
      </c>
      <c r="P31" s="5">
        <f>P6-'CSP5'!P91</f>
        <v>0</v>
      </c>
      <c r="Q31" s="5">
        <f>Q6-'CSP5'!Q91</f>
        <v>0</v>
      </c>
      <c r="R31" s="5">
        <f>R6-'CSP5'!R91</f>
        <v>0</v>
      </c>
      <c r="S31" s="16">
        <f>R31</f>
        <v>0</v>
      </c>
      <c r="U31" s="3">
        <f>'CSP5'!$A$170</f>
        <v>620</v>
      </c>
      <c r="V31" s="16">
        <f>W31</f>
        <v>0</v>
      </c>
      <c r="W31" s="5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5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5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5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5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5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5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5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5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5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5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5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5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5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5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5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6">
        <f>AL31</f>
        <v>0</v>
      </c>
    </row>
    <row r="32" spans="1:39" x14ac:dyDescent="0.25">
      <c r="A32" s="3">
        <f>'CSP5'!$A$171</f>
        <v>650</v>
      </c>
      <c r="B32" s="16">
        <f t="shared" ref="B32:B49" si="10">C32</f>
        <v>0</v>
      </c>
      <c r="C32" s="5">
        <f>C7-'CSP5'!C92</f>
        <v>0</v>
      </c>
      <c r="D32" s="5">
        <f>D7-'CSP5'!D92</f>
        <v>0</v>
      </c>
      <c r="E32" s="5">
        <f>E7-'CSP5'!E92</f>
        <v>0</v>
      </c>
      <c r="F32" s="5">
        <f>F7-'CSP5'!F92</f>
        <v>0</v>
      </c>
      <c r="G32" s="5">
        <f>G7-'CSP5'!G92</f>
        <v>0</v>
      </c>
      <c r="H32" s="5">
        <f>H7-'CSP5'!H92</f>
        <v>0</v>
      </c>
      <c r="I32" s="5">
        <f>I7-'CSP5'!I92</f>
        <v>0</v>
      </c>
      <c r="J32" s="5">
        <f>J7-'CSP5'!J92</f>
        <v>0</v>
      </c>
      <c r="K32" s="5">
        <f>K7-'CSP5'!K92</f>
        <v>0</v>
      </c>
      <c r="L32" s="5">
        <f>L7-'CSP5'!L92</f>
        <v>0</v>
      </c>
      <c r="M32" s="5">
        <f>M7-'CSP5'!M92</f>
        <v>0</v>
      </c>
      <c r="N32" s="5">
        <f>N7-'CSP5'!N92</f>
        <v>0</v>
      </c>
      <c r="O32" s="5">
        <f>O7-'CSP5'!O92</f>
        <v>0</v>
      </c>
      <c r="P32" s="5">
        <f>P7-'CSP5'!P92</f>
        <v>0</v>
      </c>
      <c r="Q32" s="5">
        <f>Q7-'CSP5'!Q92</f>
        <v>0</v>
      </c>
      <c r="R32" s="5">
        <f>R7-'CSP5'!R92</f>
        <v>0</v>
      </c>
      <c r="S32" s="16">
        <f t="shared" ref="S32:S49" si="11">R32</f>
        <v>0</v>
      </c>
      <c r="U32" s="3">
        <f>'CSP5'!$A$171</f>
        <v>650</v>
      </c>
      <c r="V32" s="16">
        <f t="shared" ref="V32:V49" si="12">W32</f>
        <v>0</v>
      </c>
      <c r="W32" s="5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5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5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5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5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5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5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5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5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5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5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5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5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5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5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5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6">
        <f t="shared" ref="AM32:AM49" si="13">AL32</f>
        <v>0</v>
      </c>
    </row>
    <row r="33" spans="1:39" x14ac:dyDescent="0.25">
      <c r="A33" s="3">
        <f>'CSP5'!$A$172</f>
        <v>800</v>
      </c>
      <c r="B33" s="16">
        <f t="shared" si="10"/>
        <v>0</v>
      </c>
      <c r="C33" s="5">
        <f>C8-'CSP5'!C93</f>
        <v>0</v>
      </c>
      <c r="D33" s="5">
        <f>D8-'CSP5'!D93</f>
        <v>0</v>
      </c>
      <c r="E33" s="5">
        <f>E8-'CSP5'!E93</f>
        <v>0</v>
      </c>
      <c r="F33" s="5">
        <f>F8-'CSP5'!F93</f>
        <v>0</v>
      </c>
      <c r="G33" s="5">
        <f>G8-'CSP5'!G93</f>
        <v>0</v>
      </c>
      <c r="H33" s="5">
        <f>H8-'CSP5'!H93</f>
        <v>0</v>
      </c>
      <c r="I33" s="5">
        <f>I8-'CSP5'!I93</f>
        <v>0</v>
      </c>
      <c r="J33" s="5">
        <f>J8-'CSP5'!J93</f>
        <v>0</v>
      </c>
      <c r="K33" s="5">
        <f>K8-'CSP5'!K93</f>
        <v>0</v>
      </c>
      <c r="L33" s="5">
        <f>L8-'CSP5'!L93</f>
        <v>0</v>
      </c>
      <c r="M33" s="5">
        <f>M8-'CSP5'!M93</f>
        <v>0</v>
      </c>
      <c r="N33" s="5">
        <f>N8-'CSP5'!N93</f>
        <v>0</v>
      </c>
      <c r="O33" s="5">
        <f>O8-'CSP5'!O93</f>
        <v>0</v>
      </c>
      <c r="P33" s="5">
        <f>P8-'CSP5'!P93</f>
        <v>0</v>
      </c>
      <c r="Q33" s="5">
        <f>Q8-'CSP5'!Q93</f>
        <v>0</v>
      </c>
      <c r="R33" s="5">
        <f>R8-'CSP5'!R93</f>
        <v>0</v>
      </c>
      <c r="S33" s="16">
        <f t="shared" si="11"/>
        <v>0</v>
      </c>
      <c r="U33" s="3">
        <f>'CSP5'!$A$172</f>
        <v>800</v>
      </c>
      <c r="V33" s="16">
        <f t="shared" si="12"/>
        <v>0</v>
      </c>
      <c r="W33" s="5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5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5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5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5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5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5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5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5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5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5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5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5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5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5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5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6">
        <f t="shared" si="13"/>
        <v>0</v>
      </c>
    </row>
    <row r="34" spans="1:39" x14ac:dyDescent="0.25">
      <c r="A34" s="3">
        <f>'CSP5'!$A$173</f>
        <v>1000</v>
      </c>
      <c r="B34" s="16">
        <f t="shared" si="10"/>
        <v>0</v>
      </c>
      <c r="C34" s="5">
        <f>C9-'CSP5'!C94</f>
        <v>0</v>
      </c>
      <c r="D34" s="5">
        <f>D9-'CSP5'!D94</f>
        <v>0</v>
      </c>
      <c r="E34" s="5">
        <f>E9-'CSP5'!E94</f>
        <v>0</v>
      </c>
      <c r="F34" s="5">
        <f>F9-'CSP5'!F94</f>
        <v>0</v>
      </c>
      <c r="G34" s="5">
        <f>G9-'CSP5'!G94</f>
        <v>0</v>
      </c>
      <c r="H34" s="5">
        <f>H9-'CSP5'!H94</f>
        <v>0</v>
      </c>
      <c r="I34" s="5">
        <f>I9-'CSP5'!I94</f>
        <v>0</v>
      </c>
      <c r="J34" s="5">
        <f>J9-'CSP5'!J94</f>
        <v>0</v>
      </c>
      <c r="K34" s="5">
        <f>K9-'CSP5'!K94</f>
        <v>0</v>
      </c>
      <c r="L34" s="5">
        <f>L9-'CSP5'!L94</f>
        <v>0</v>
      </c>
      <c r="M34" s="5">
        <f>M9-'CSP5'!M94</f>
        <v>0</v>
      </c>
      <c r="N34" s="5">
        <f>N9-'CSP5'!N94</f>
        <v>0</v>
      </c>
      <c r="O34" s="5">
        <f>O9-'CSP5'!O94</f>
        <v>0</v>
      </c>
      <c r="P34" s="5">
        <f>P9-'CSP5'!P94</f>
        <v>0</v>
      </c>
      <c r="Q34" s="5">
        <f>Q9-'CSP5'!Q94</f>
        <v>0</v>
      </c>
      <c r="R34" s="5">
        <f>R9-'CSP5'!R94</f>
        <v>0</v>
      </c>
      <c r="S34" s="16">
        <f t="shared" si="11"/>
        <v>0</v>
      </c>
      <c r="U34" s="3">
        <f>'CSP5'!$A$173</f>
        <v>1000</v>
      </c>
      <c r="V34" s="16">
        <f t="shared" si="12"/>
        <v>0</v>
      </c>
      <c r="W34" s="5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5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5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5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5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5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5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5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5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5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5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5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5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5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5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5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6">
        <f t="shared" si="13"/>
        <v>0</v>
      </c>
    </row>
    <row r="35" spans="1:39" x14ac:dyDescent="0.25">
      <c r="A35" s="3">
        <f>'CSP5'!$A$174</f>
        <v>1200</v>
      </c>
      <c r="B35" s="16">
        <f t="shared" si="10"/>
        <v>0</v>
      </c>
      <c r="C35" s="5">
        <f>C10-'CSP5'!C95</f>
        <v>0</v>
      </c>
      <c r="D35" s="5">
        <f>D10-'CSP5'!D95</f>
        <v>0</v>
      </c>
      <c r="E35" s="5">
        <f>E10-'CSP5'!E95</f>
        <v>0</v>
      </c>
      <c r="F35" s="5">
        <f>F10-'CSP5'!F95</f>
        <v>0</v>
      </c>
      <c r="G35" s="5">
        <f>G10-'CSP5'!G95</f>
        <v>0</v>
      </c>
      <c r="H35" s="5">
        <f>H10-'CSP5'!H95</f>
        <v>0</v>
      </c>
      <c r="I35" s="5">
        <f>I10-'CSP5'!I95</f>
        <v>0</v>
      </c>
      <c r="J35" s="5">
        <f>J10-'CSP5'!J95</f>
        <v>0</v>
      </c>
      <c r="K35" s="5">
        <f>K10-'CSP5'!K95</f>
        <v>0</v>
      </c>
      <c r="L35" s="5">
        <f>L10-'CSP5'!L95</f>
        <v>0</v>
      </c>
      <c r="M35" s="5">
        <f>M10-'CSP5'!M95</f>
        <v>0</v>
      </c>
      <c r="N35" s="5">
        <f>N10-'CSP5'!N95</f>
        <v>0</v>
      </c>
      <c r="O35" s="5">
        <f>O10-'CSP5'!O95</f>
        <v>0</v>
      </c>
      <c r="P35" s="5">
        <f>P10-'CSP5'!P95</f>
        <v>0</v>
      </c>
      <c r="Q35" s="5">
        <f>Q10-'CSP5'!Q95</f>
        <v>0</v>
      </c>
      <c r="R35" s="5">
        <f>R10-'CSP5'!R95</f>
        <v>0</v>
      </c>
      <c r="S35" s="16">
        <f t="shared" si="11"/>
        <v>0</v>
      </c>
      <c r="U35" s="3">
        <f>'CSP5'!$A$174</f>
        <v>1200</v>
      </c>
      <c r="V35" s="16">
        <f t="shared" si="12"/>
        <v>0</v>
      </c>
      <c r="W35" s="5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5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5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5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5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5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5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5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5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5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5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5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5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5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5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5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6">
        <f t="shared" si="13"/>
        <v>0</v>
      </c>
    </row>
    <row r="36" spans="1:39" x14ac:dyDescent="0.25">
      <c r="A36" s="3">
        <f>'CSP5'!$A$175</f>
        <v>1400</v>
      </c>
      <c r="B36" s="16">
        <f t="shared" si="10"/>
        <v>0</v>
      </c>
      <c r="C36" s="5">
        <f>C11-'CSP5'!C96</f>
        <v>0</v>
      </c>
      <c r="D36" s="5">
        <f>D11-'CSP5'!D96</f>
        <v>0</v>
      </c>
      <c r="E36" s="5">
        <f>E11-'CSP5'!E96</f>
        <v>0</v>
      </c>
      <c r="F36" s="5">
        <f>F11-'CSP5'!F96</f>
        <v>0</v>
      </c>
      <c r="G36" s="5">
        <f>G11-'CSP5'!G96</f>
        <v>0</v>
      </c>
      <c r="H36" s="5">
        <f>H11-'CSP5'!H96</f>
        <v>0</v>
      </c>
      <c r="I36" s="5">
        <f>I11-'CSP5'!I96</f>
        <v>0</v>
      </c>
      <c r="J36" s="5">
        <f>J11-'CSP5'!J96</f>
        <v>0</v>
      </c>
      <c r="K36" s="5">
        <f>K11-'CSP5'!K96</f>
        <v>0</v>
      </c>
      <c r="L36" s="5">
        <f>L11-'CSP5'!L96</f>
        <v>0</v>
      </c>
      <c r="M36" s="5">
        <f>M11-'CSP5'!M96</f>
        <v>0</v>
      </c>
      <c r="N36" s="5">
        <f>N11-'CSP5'!N96</f>
        <v>0</v>
      </c>
      <c r="O36" s="5">
        <f>O11-'CSP5'!O96</f>
        <v>0</v>
      </c>
      <c r="P36" s="5">
        <f>P11-'CSP5'!P96</f>
        <v>0</v>
      </c>
      <c r="Q36" s="5">
        <f>Q11-'CSP5'!Q96</f>
        <v>0</v>
      </c>
      <c r="R36" s="5">
        <f>R11-'CSP5'!R96</f>
        <v>0</v>
      </c>
      <c r="S36" s="16">
        <f t="shared" si="11"/>
        <v>0</v>
      </c>
      <c r="U36" s="3">
        <f>'CSP5'!$A$175</f>
        <v>1400</v>
      </c>
      <c r="V36" s="16">
        <f t="shared" si="12"/>
        <v>0</v>
      </c>
      <c r="W36" s="5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5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5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5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5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5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5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5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5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5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5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5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5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5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5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5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6">
        <f t="shared" si="13"/>
        <v>0</v>
      </c>
    </row>
    <row r="37" spans="1:39" x14ac:dyDescent="0.25">
      <c r="A37" s="3">
        <f>'CSP5'!$A$176</f>
        <v>1550</v>
      </c>
      <c r="B37" s="16">
        <f t="shared" si="10"/>
        <v>0</v>
      </c>
      <c r="C37" s="5">
        <f>C12-'CSP5'!C97</f>
        <v>0</v>
      </c>
      <c r="D37" s="5">
        <f>D12-'CSP5'!D97</f>
        <v>0</v>
      </c>
      <c r="E37" s="5">
        <f>E12-'CSP5'!E97</f>
        <v>0</v>
      </c>
      <c r="F37" s="5">
        <f>F12-'CSP5'!F97</f>
        <v>0</v>
      </c>
      <c r="G37" s="5">
        <f>G12-'CSP5'!G97</f>
        <v>0</v>
      </c>
      <c r="H37" s="5">
        <f>H12-'CSP5'!H97</f>
        <v>0</v>
      </c>
      <c r="I37" s="5">
        <f>I12-'CSP5'!I97</f>
        <v>0</v>
      </c>
      <c r="J37" s="5">
        <f>J12-'CSP5'!J97</f>
        <v>0</v>
      </c>
      <c r="K37" s="5">
        <f>K12-'CSP5'!K97</f>
        <v>0</v>
      </c>
      <c r="L37" s="5">
        <f>L12-'CSP5'!L97</f>
        <v>0</v>
      </c>
      <c r="M37" s="5">
        <f>M12-'CSP5'!M97</f>
        <v>0</v>
      </c>
      <c r="N37" s="5">
        <f>N12-'CSP5'!N97</f>
        <v>0</v>
      </c>
      <c r="O37" s="5">
        <f>O12-'CSP5'!O97</f>
        <v>0</v>
      </c>
      <c r="P37" s="5">
        <f>P12-'CSP5'!P97</f>
        <v>0</v>
      </c>
      <c r="Q37" s="5">
        <f>Q12-'CSP5'!Q97</f>
        <v>0</v>
      </c>
      <c r="R37" s="5">
        <f>R12-'CSP5'!R97</f>
        <v>0</v>
      </c>
      <c r="S37" s="16">
        <f t="shared" si="11"/>
        <v>0</v>
      </c>
      <c r="U37" s="3">
        <f>'CSP5'!$A$176</f>
        <v>1550</v>
      </c>
      <c r="V37" s="16">
        <f t="shared" si="12"/>
        <v>0</v>
      </c>
      <c r="W37" s="5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5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5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5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5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5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5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5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5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5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5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5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5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5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5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5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6">
        <f t="shared" si="13"/>
        <v>0</v>
      </c>
    </row>
    <row r="38" spans="1:39" x14ac:dyDescent="0.25">
      <c r="A38" s="3">
        <f>'CSP5'!$A$177</f>
        <v>1700</v>
      </c>
      <c r="B38" s="16">
        <f t="shared" si="10"/>
        <v>0</v>
      </c>
      <c r="C38" s="5">
        <f>C13-'CSP5'!C98</f>
        <v>0</v>
      </c>
      <c r="D38" s="5">
        <f>D13-'CSP5'!D98</f>
        <v>0</v>
      </c>
      <c r="E38" s="5">
        <f>E13-'CSP5'!E98</f>
        <v>0</v>
      </c>
      <c r="F38" s="5">
        <f>F13-'CSP5'!F98</f>
        <v>0</v>
      </c>
      <c r="G38" s="5">
        <f>G13-'CSP5'!G98</f>
        <v>0</v>
      </c>
      <c r="H38" s="5">
        <f>H13-'CSP5'!H98</f>
        <v>0</v>
      </c>
      <c r="I38" s="5">
        <f>I13-'CSP5'!I98</f>
        <v>0</v>
      </c>
      <c r="J38" s="5">
        <f>J13-'CSP5'!J98</f>
        <v>0</v>
      </c>
      <c r="K38" s="5">
        <f>K13-'CSP5'!K98</f>
        <v>0</v>
      </c>
      <c r="L38" s="5">
        <f>L13-'CSP5'!L98</f>
        <v>0</v>
      </c>
      <c r="M38" s="5">
        <f>M13-'CSP5'!M98</f>
        <v>0</v>
      </c>
      <c r="N38" s="5">
        <f>N13-'CSP5'!N98</f>
        <v>0</v>
      </c>
      <c r="O38" s="5">
        <f>O13-'CSP5'!O98</f>
        <v>0</v>
      </c>
      <c r="P38" s="5">
        <f>P13-'CSP5'!P98</f>
        <v>0</v>
      </c>
      <c r="Q38" s="5">
        <f>Q13-'CSP5'!Q98</f>
        <v>0</v>
      </c>
      <c r="R38" s="5">
        <f>R13-'CSP5'!R98</f>
        <v>0</v>
      </c>
      <c r="S38" s="16">
        <f t="shared" si="11"/>
        <v>0</v>
      </c>
      <c r="U38" s="3">
        <f>'CSP5'!$A$177</f>
        <v>1700</v>
      </c>
      <c r="V38" s="16">
        <f t="shared" si="12"/>
        <v>0</v>
      </c>
      <c r="W38" s="5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5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5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5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5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5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5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5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5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5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5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5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5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5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5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5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6">
        <f t="shared" si="13"/>
        <v>0</v>
      </c>
    </row>
    <row r="39" spans="1:39" x14ac:dyDescent="0.25">
      <c r="A39" s="3">
        <f>'CSP5'!$A$178</f>
        <v>1800</v>
      </c>
      <c r="B39" s="16">
        <f t="shared" si="10"/>
        <v>0</v>
      </c>
      <c r="C39" s="5">
        <f>C14-'CSP5'!C99</f>
        <v>0</v>
      </c>
      <c r="D39" s="5">
        <f>D14-'CSP5'!D99</f>
        <v>0</v>
      </c>
      <c r="E39" s="5">
        <f>E14-'CSP5'!E99</f>
        <v>0</v>
      </c>
      <c r="F39" s="5">
        <f>F14-'CSP5'!F99</f>
        <v>0</v>
      </c>
      <c r="G39" s="5">
        <f>G14-'CSP5'!G99</f>
        <v>0</v>
      </c>
      <c r="H39" s="5">
        <f>H14-'CSP5'!H99</f>
        <v>0</v>
      </c>
      <c r="I39" s="5">
        <f>I14-'CSP5'!I99</f>
        <v>0</v>
      </c>
      <c r="J39" s="5">
        <f>J14-'CSP5'!J99</f>
        <v>0</v>
      </c>
      <c r="K39" s="5">
        <f>K14-'CSP5'!K99</f>
        <v>0</v>
      </c>
      <c r="L39" s="5">
        <f>L14-'CSP5'!L99</f>
        <v>0</v>
      </c>
      <c r="M39" s="5">
        <f>M14-'CSP5'!M99</f>
        <v>0</v>
      </c>
      <c r="N39" s="5">
        <f>N14-'CSP5'!N99</f>
        <v>0</v>
      </c>
      <c r="O39" s="5">
        <f>O14-'CSP5'!O99</f>
        <v>0</v>
      </c>
      <c r="P39" s="5">
        <f>P14-'CSP5'!P99</f>
        <v>0</v>
      </c>
      <c r="Q39" s="5">
        <f>Q14-'CSP5'!Q99</f>
        <v>0</v>
      </c>
      <c r="R39" s="5">
        <f>R14-'CSP5'!R99</f>
        <v>0</v>
      </c>
      <c r="S39" s="16">
        <f t="shared" si="11"/>
        <v>0</v>
      </c>
      <c r="U39" s="3">
        <f>'CSP5'!$A$178</f>
        <v>1800</v>
      </c>
      <c r="V39" s="16">
        <f t="shared" si="12"/>
        <v>0</v>
      </c>
      <c r="W39" s="5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5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5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5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5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5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5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5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5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5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5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5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5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5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5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5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6">
        <f t="shared" si="13"/>
        <v>0</v>
      </c>
    </row>
    <row r="40" spans="1:39" x14ac:dyDescent="0.25">
      <c r="A40" s="3">
        <f>'CSP5'!$A$179</f>
        <v>2000</v>
      </c>
      <c r="B40" s="16">
        <f t="shared" si="10"/>
        <v>0</v>
      </c>
      <c r="C40" s="5">
        <f>C15-'CSP5'!C100</f>
        <v>0</v>
      </c>
      <c r="D40" s="5">
        <f>D15-'CSP5'!D100</f>
        <v>0</v>
      </c>
      <c r="E40" s="5">
        <f>E15-'CSP5'!E100</f>
        <v>0</v>
      </c>
      <c r="F40" s="5">
        <f>F15-'CSP5'!F100</f>
        <v>0</v>
      </c>
      <c r="G40" s="5">
        <f>G15-'CSP5'!G100</f>
        <v>0</v>
      </c>
      <c r="H40" s="5">
        <f>H15-'CSP5'!H100</f>
        <v>0</v>
      </c>
      <c r="I40" s="5">
        <f>I15-'CSP5'!I100</f>
        <v>0</v>
      </c>
      <c r="J40" s="5">
        <f>J15-'CSP5'!J100</f>
        <v>0</v>
      </c>
      <c r="K40" s="5">
        <f>K15-'CSP5'!K100</f>
        <v>0</v>
      </c>
      <c r="L40" s="5">
        <f>L15-'CSP5'!L100</f>
        <v>0</v>
      </c>
      <c r="M40" s="5">
        <f>M15-'CSP5'!M100</f>
        <v>0</v>
      </c>
      <c r="N40" s="5">
        <f>N15-'CSP5'!N100</f>
        <v>0</v>
      </c>
      <c r="O40" s="5">
        <f>O15-'CSP5'!O100</f>
        <v>0</v>
      </c>
      <c r="P40" s="5">
        <f>P15-'CSP5'!P100</f>
        <v>0</v>
      </c>
      <c r="Q40" s="5">
        <f>Q15-'CSP5'!Q100</f>
        <v>0</v>
      </c>
      <c r="R40" s="5">
        <f>R15-'CSP5'!R100</f>
        <v>0</v>
      </c>
      <c r="S40" s="16">
        <f t="shared" si="11"/>
        <v>0</v>
      </c>
      <c r="U40" s="3">
        <f>'CSP5'!$A$179</f>
        <v>2000</v>
      </c>
      <c r="V40" s="16">
        <f t="shared" si="12"/>
        <v>0</v>
      </c>
      <c r="W40" s="5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5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5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5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5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5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5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5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5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5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5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5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5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5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5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5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6">
        <f t="shared" si="13"/>
        <v>0</v>
      </c>
    </row>
    <row r="41" spans="1:39" x14ac:dyDescent="0.25">
      <c r="A41" s="3">
        <f>'CSP5'!$A$180</f>
        <v>2200</v>
      </c>
      <c r="B41" s="16">
        <f t="shared" si="10"/>
        <v>0</v>
      </c>
      <c r="C41" s="5">
        <f>C16-'CSP5'!C101</f>
        <v>0</v>
      </c>
      <c r="D41" s="5">
        <f>D16-'CSP5'!D101</f>
        <v>0</v>
      </c>
      <c r="E41" s="5">
        <f>E16-'CSP5'!E101</f>
        <v>0</v>
      </c>
      <c r="F41" s="5">
        <f>F16-'CSP5'!F101</f>
        <v>0</v>
      </c>
      <c r="G41" s="5">
        <f>G16-'CSP5'!G101</f>
        <v>0</v>
      </c>
      <c r="H41" s="5">
        <f>H16-'CSP5'!H101</f>
        <v>0</v>
      </c>
      <c r="I41" s="5">
        <f>I16-'CSP5'!I101</f>
        <v>0</v>
      </c>
      <c r="J41" s="5">
        <f>J16-'CSP5'!J101</f>
        <v>0</v>
      </c>
      <c r="K41" s="5">
        <f>K16-'CSP5'!K101</f>
        <v>0</v>
      </c>
      <c r="L41" s="5">
        <f>L16-'CSP5'!L101</f>
        <v>0</v>
      </c>
      <c r="M41" s="5">
        <f>M16-'CSP5'!M101</f>
        <v>0</v>
      </c>
      <c r="N41" s="5">
        <f>N16-'CSP5'!N101</f>
        <v>0</v>
      </c>
      <c r="O41" s="5">
        <f>O16-'CSP5'!O101</f>
        <v>0</v>
      </c>
      <c r="P41" s="5">
        <f>P16-'CSP5'!P101</f>
        <v>0</v>
      </c>
      <c r="Q41" s="5">
        <f>Q16-'CSP5'!Q101</f>
        <v>0</v>
      </c>
      <c r="R41" s="5">
        <f>R16-'CSP5'!R101</f>
        <v>0</v>
      </c>
      <c r="S41" s="16">
        <f t="shared" si="11"/>
        <v>0</v>
      </c>
      <c r="U41" s="3">
        <f>'CSP5'!$A$180</f>
        <v>2200</v>
      </c>
      <c r="V41" s="16">
        <f t="shared" si="12"/>
        <v>0</v>
      </c>
      <c r="W41" s="5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5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5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5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5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5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5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5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5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5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5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5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5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5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5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5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6">
        <f t="shared" si="13"/>
        <v>0</v>
      </c>
    </row>
    <row r="42" spans="1:39" x14ac:dyDescent="0.25">
      <c r="A42" s="3">
        <f>'CSP5'!$A$181</f>
        <v>2400</v>
      </c>
      <c r="B42" s="16">
        <f t="shared" si="10"/>
        <v>0</v>
      </c>
      <c r="C42" s="5">
        <f>C17-'CSP5'!C102</f>
        <v>0</v>
      </c>
      <c r="D42" s="5">
        <f>D17-'CSP5'!D102</f>
        <v>0</v>
      </c>
      <c r="E42" s="5">
        <f>E17-'CSP5'!E102</f>
        <v>0</v>
      </c>
      <c r="F42" s="5">
        <f>F17-'CSP5'!F102</f>
        <v>0</v>
      </c>
      <c r="G42" s="5">
        <f>G17-'CSP5'!G102</f>
        <v>0</v>
      </c>
      <c r="H42" s="5">
        <f>H17-'CSP5'!H102</f>
        <v>0</v>
      </c>
      <c r="I42" s="5">
        <f>I17-'CSP5'!I102</f>
        <v>0</v>
      </c>
      <c r="J42" s="5">
        <f>J17-'CSP5'!J102</f>
        <v>0</v>
      </c>
      <c r="K42" s="5">
        <f>K17-'CSP5'!K102</f>
        <v>0</v>
      </c>
      <c r="L42" s="5">
        <f>L17-'CSP5'!L102</f>
        <v>0</v>
      </c>
      <c r="M42" s="5">
        <f>M17-'CSP5'!M102</f>
        <v>0</v>
      </c>
      <c r="N42" s="5">
        <f>N17-'CSP5'!N102</f>
        <v>0</v>
      </c>
      <c r="O42" s="5">
        <f>O17-'CSP5'!O102</f>
        <v>0</v>
      </c>
      <c r="P42" s="5">
        <f>P17-'CSP5'!P102</f>
        <v>0</v>
      </c>
      <c r="Q42" s="5">
        <f>Q17-'CSP5'!Q102</f>
        <v>0</v>
      </c>
      <c r="R42" s="5">
        <f>R17-'CSP5'!R102</f>
        <v>0</v>
      </c>
      <c r="S42" s="16">
        <f t="shared" si="11"/>
        <v>0</v>
      </c>
      <c r="U42" s="3">
        <f>'CSP5'!$A$181</f>
        <v>2400</v>
      </c>
      <c r="V42" s="16">
        <f t="shared" si="12"/>
        <v>0</v>
      </c>
      <c r="W42" s="5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5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5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5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5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5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5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5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5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5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5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5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5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5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5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5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6">
        <f t="shared" si="13"/>
        <v>0</v>
      </c>
    </row>
    <row r="43" spans="1:39" x14ac:dyDescent="0.25">
      <c r="A43" s="3">
        <f>'CSP5'!$A$182</f>
        <v>2600</v>
      </c>
      <c r="B43" s="16">
        <f t="shared" si="10"/>
        <v>0</v>
      </c>
      <c r="C43" s="5">
        <f>C18-'CSP5'!C103</f>
        <v>0</v>
      </c>
      <c r="D43" s="5">
        <f>D18-'CSP5'!D103</f>
        <v>0</v>
      </c>
      <c r="E43" s="5">
        <f>E18-'CSP5'!E103</f>
        <v>0</v>
      </c>
      <c r="F43" s="5">
        <f>F18-'CSP5'!F103</f>
        <v>0</v>
      </c>
      <c r="G43" s="5">
        <f>G18-'CSP5'!G103</f>
        <v>0</v>
      </c>
      <c r="H43" s="5">
        <f>H18-'CSP5'!H103</f>
        <v>0</v>
      </c>
      <c r="I43" s="5">
        <f>I18-'CSP5'!I103</f>
        <v>0</v>
      </c>
      <c r="J43" s="5">
        <f>J18-'CSP5'!J103</f>
        <v>0</v>
      </c>
      <c r="K43" s="5">
        <f>K18-'CSP5'!K103</f>
        <v>0</v>
      </c>
      <c r="L43" s="5">
        <f>L18-'CSP5'!L103</f>
        <v>0</v>
      </c>
      <c r="M43" s="5">
        <f>M18-'CSP5'!M103</f>
        <v>0</v>
      </c>
      <c r="N43" s="5">
        <f>N18-'CSP5'!N103</f>
        <v>0</v>
      </c>
      <c r="O43" s="5">
        <f>O18-'CSP5'!O103</f>
        <v>0</v>
      </c>
      <c r="P43" s="5">
        <f>P18-'CSP5'!P103</f>
        <v>0</v>
      </c>
      <c r="Q43" s="5">
        <f>Q18-'CSP5'!Q103</f>
        <v>0</v>
      </c>
      <c r="R43" s="5">
        <f>R18-'CSP5'!R103</f>
        <v>0</v>
      </c>
      <c r="S43" s="16">
        <f t="shared" si="11"/>
        <v>0</v>
      </c>
      <c r="U43" s="3">
        <f>'CSP5'!$A$182</f>
        <v>2600</v>
      </c>
      <c r="V43" s="16">
        <f t="shared" si="12"/>
        <v>0</v>
      </c>
      <c r="W43" s="5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5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5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5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5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5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5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5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5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5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5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5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5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5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5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5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6">
        <f t="shared" si="13"/>
        <v>0</v>
      </c>
    </row>
    <row r="44" spans="1:39" x14ac:dyDescent="0.25">
      <c r="A44" s="3">
        <f>'CSP5'!$A$183</f>
        <v>2800</v>
      </c>
      <c r="B44" s="16">
        <f t="shared" si="10"/>
        <v>0</v>
      </c>
      <c r="C44" s="5">
        <f>C19-'CSP5'!C104</f>
        <v>0</v>
      </c>
      <c r="D44" s="5">
        <f>D19-'CSP5'!D104</f>
        <v>0</v>
      </c>
      <c r="E44" s="5">
        <f>E19-'CSP5'!E104</f>
        <v>0</v>
      </c>
      <c r="F44" s="5">
        <f>F19-'CSP5'!F104</f>
        <v>0</v>
      </c>
      <c r="G44" s="5">
        <f>G19-'CSP5'!G104</f>
        <v>0</v>
      </c>
      <c r="H44" s="5">
        <f>H19-'CSP5'!H104</f>
        <v>0</v>
      </c>
      <c r="I44" s="5">
        <f>I19-'CSP5'!I104</f>
        <v>0</v>
      </c>
      <c r="J44" s="5">
        <f>J19-'CSP5'!J104</f>
        <v>0</v>
      </c>
      <c r="K44" s="5">
        <f>K19-'CSP5'!K104</f>
        <v>0</v>
      </c>
      <c r="L44" s="5">
        <f>L19-'CSP5'!L104</f>
        <v>0</v>
      </c>
      <c r="M44" s="5">
        <f>M19-'CSP5'!M104</f>
        <v>0</v>
      </c>
      <c r="N44" s="5">
        <f>N19-'CSP5'!N104</f>
        <v>0</v>
      </c>
      <c r="O44" s="5">
        <f>O19-'CSP5'!O104</f>
        <v>0</v>
      </c>
      <c r="P44" s="5">
        <f>P19-'CSP5'!P104</f>
        <v>0</v>
      </c>
      <c r="Q44" s="5">
        <f>Q19-'CSP5'!Q104</f>
        <v>0</v>
      </c>
      <c r="R44" s="5">
        <f>R19-'CSP5'!R104</f>
        <v>0</v>
      </c>
      <c r="S44" s="16">
        <f t="shared" si="11"/>
        <v>0</v>
      </c>
      <c r="U44" s="3">
        <f>'CSP5'!$A$183</f>
        <v>2800</v>
      </c>
      <c r="V44" s="16">
        <f t="shared" si="12"/>
        <v>0</v>
      </c>
      <c r="W44" s="5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5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5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5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5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5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5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5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5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5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5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5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5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5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5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5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6">
        <f t="shared" si="13"/>
        <v>0</v>
      </c>
    </row>
    <row r="45" spans="1:39" x14ac:dyDescent="0.25">
      <c r="A45" s="3">
        <f>'CSP5'!$A$184</f>
        <v>2900</v>
      </c>
      <c r="B45" s="16">
        <f t="shared" si="10"/>
        <v>0</v>
      </c>
      <c r="C45" s="5">
        <f>C20-'CSP5'!C105</f>
        <v>0</v>
      </c>
      <c r="D45" s="5">
        <f>D20-'CSP5'!D105</f>
        <v>0</v>
      </c>
      <c r="E45" s="5">
        <f>E20-'CSP5'!E105</f>
        <v>0</v>
      </c>
      <c r="F45" s="5">
        <f>F20-'CSP5'!F105</f>
        <v>0</v>
      </c>
      <c r="G45" s="5">
        <f>G20-'CSP5'!G105</f>
        <v>0</v>
      </c>
      <c r="H45" s="5">
        <f>H20-'CSP5'!H105</f>
        <v>0</v>
      </c>
      <c r="I45" s="5">
        <f>I20-'CSP5'!I105</f>
        <v>0</v>
      </c>
      <c r="J45" s="5">
        <f>J20-'CSP5'!J105</f>
        <v>0</v>
      </c>
      <c r="K45" s="5">
        <f>K20-'CSP5'!K105</f>
        <v>0</v>
      </c>
      <c r="L45" s="5">
        <f>L20-'CSP5'!L105</f>
        <v>0</v>
      </c>
      <c r="M45" s="5">
        <f>M20-'CSP5'!M105</f>
        <v>0</v>
      </c>
      <c r="N45" s="5">
        <f>N20-'CSP5'!N105</f>
        <v>0</v>
      </c>
      <c r="O45" s="5">
        <f>O20-'CSP5'!O105</f>
        <v>0</v>
      </c>
      <c r="P45" s="5">
        <f>P20-'CSP5'!P105</f>
        <v>0</v>
      </c>
      <c r="Q45" s="5">
        <f>Q20-'CSP5'!Q105</f>
        <v>0</v>
      </c>
      <c r="R45" s="5">
        <f>R20-'CSP5'!R105</f>
        <v>0</v>
      </c>
      <c r="S45" s="16">
        <f t="shared" si="11"/>
        <v>0</v>
      </c>
      <c r="U45" s="3">
        <f>'CSP5'!$A$184</f>
        <v>2900</v>
      </c>
      <c r="V45" s="16">
        <f t="shared" si="12"/>
        <v>0</v>
      </c>
      <c r="W45" s="5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5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5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5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5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5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5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5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5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5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5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5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5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5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5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5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6">
        <f t="shared" si="13"/>
        <v>0</v>
      </c>
    </row>
    <row r="46" spans="1:39" x14ac:dyDescent="0.25">
      <c r="A46" s="3">
        <f>'CSP5'!$A$185</f>
        <v>3000</v>
      </c>
      <c r="B46" s="16">
        <f t="shared" si="10"/>
        <v>0</v>
      </c>
      <c r="C46" s="5">
        <f>C21-'CSP5'!C106</f>
        <v>0</v>
      </c>
      <c r="D46" s="5">
        <f>D21-'CSP5'!D106</f>
        <v>0</v>
      </c>
      <c r="E46" s="5">
        <f>E21-'CSP5'!E106</f>
        <v>0</v>
      </c>
      <c r="F46" s="5">
        <f>F21-'CSP5'!F106</f>
        <v>0</v>
      </c>
      <c r="G46" s="5">
        <f>G21-'CSP5'!G106</f>
        <v>0</v>
      </c>
      <c r="H46" s="5">
        <f>H21-'CSP5'!H106</f>
        <v>0</v>
      </c>
      <c r="I46" s="5">
        <f>I21-'CSP5'!I106</f>
        <v>0</v>
      </c>
      <c r="J46" s="5">
        <f>J21-'CSP5'!J106</f>
        <v>0</v>
      </c>
      <c r="K46" s="5">
        <f>K21-'CSP5'!K106</f>
        <v>0</v>
      </c>
      <c r="L46" s="5">
        <f>L21-'CSP5'!L106</f>
        <v>0</v>
      </c>
      <c r="M46" s="5">
        <f>M21-'CSP5'!M106</f>
        <v>0</v>
      </c>
      <c r="N46" s="5">
        <f>N21-'CSP5'!N106</f>
        <v>0</v>
      </c>
      <c r="O46" s="5">
        <f>O21-'CSP5'!O106</f>
        <v>0</v>
      </c>
      <c r="P46" s="5">
        <f>P21-'CSP5'!P106</f>
        <v>0</v>
      </c>
      <c r="Q46" s="5">
        <f>Q21-'CSP5'!Q106</f>
        <v>0</v>
      </c>
      <c r="R46" s="5">
        <f>R21-'CSP5'!R106</f>
        <v>0</v>
      </c>
      <c r="S46" s="16">
        <f t="shared" si="11"/>
        <v>0</v>
      </c>
      <c r="U46" s="3">
        <f>'CSP5'!$A$185</f>
        <v>3000</v>
      </c>
      <c r="V46" s="16">
        <f t="shared" si="12"/>
        <v>0</v>
      </c>
      <c r="W46" s="5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5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5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5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5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5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5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5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5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5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5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5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5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5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5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5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6">
        <f t="shared" si="13"/>
        <v>0</v>
      </c>
    </row>
    <row r="47" spans="1:39" x14ac:dyDescent="0.25">
      <c r="A47" s="3">
        <f>'CSP5'!$A$186</f>
        <v>3200</v>
      </c>
      <c r="B47" s="16">
        <f t="shared" si="10"/>
        <v>0</v>
      </c>
      <c r="C47" s="5">
        <f>C22-'CSP5'!C107</f>
        <v>0</v>
      </c>
      <c r="D47" s="5">
        <f>D22-'CSP5'!D107</f>
        <v>0</v>
      </c>
      <c r="E47" s="5">
        <f>E22-'CSP5'!E107</f>
        <v>0</v>
      </c>
      <c r="F47" s="5">
        <f>F22-'CSP5'!F107</f>
        <v>0</v>
      </c>
      <c r="G47" s="5">
        <f>G22-'CSP5'!G107</f>
        <v>0</v>
      </c>
      <c r="H47" s="5">
        <f>H22-'CSP5'!H107</f>
        <v>0</v>
      </c>
      <c r="I47" s="5">
        <f>I22-'CSP5'!I107</f>
        <v>0</v>
      </c>
      <c r="J47" s="5">
        <f>J22-'CSP5'!J107</f>
        <v>0</v>
      </c>
      <c r="K47" s="5">
        <f>K22-'CSP5'!K107</f>
        <v>0</v>
      </c>
      <c r="L47" s="5">
        <f>L22-'CSP5'!L107</f>
        <v>0</v>
      </c>
      <c r="M47" s="5">
        <f>M22-'CSP5'!M107</f>
        <v>0</v>
      </c>
      <c r="N47" s="5">
        <f>N22-'CSP5'!N107</f>
        <v>0</v>
      </c>
      <c r="O47" s="5">
        <f>O22-'CSP5'!O107</f>
        <v>0</v>
      </c>
      <c r="P47" s="5">
        <f>P22-'CSP5'!P107</f>
        <v>0</v>
      </c>
      <c r="Q47" s="5">
        <f>Q22-'CSP5'!Q107</f>
        <v>0</v>
      </c>
      <c r="R47" s="5">
        <f>R22-'CSP5'!R107</f>
        <v>0</v>
      </c>
      <c r="S47" s="16">
        <f t="shared" si="11"/>
        <v>0</v>
      </c>
      <c r="U47" s="3">
        <f>'CSP5'!$A$186</f>
        <v>3200</v>
      </c>
      <c r="V47" s="16">
        <f t="shared" si="12"/>
        <v>0</v>
      </c>
      <c r="W47" s="5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5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5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5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5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5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5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5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5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5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5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5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5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5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5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5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6">
        <f t="shared" si="13"/>
        <v>0</v>
      </c>
    </row>
    <row r="48" spans="1:39" x14ac:dyDescent="0.25">
      <c r="A48" s="3">
        <f>'CSP5'!$A$187</f>
        <v>3300</v>
      </c>
      <c r="B48" s="16">
        <f t="shared" si="10"/>
        <v>0</v>
      </c>
      <c r="C48" s="5">
        <f>C23-'CSP5'!C108</f>
        <v>0</v>
      </c>
      <c r="D48" s="5">
        <f>D23-'CSP5'!D108</f>
        <v>0</v>
      </c>
      <c r="E48" s="5">
        <f>E23-'CSP5'!E108</f>
        <v>0</v>
      </c>
      <c r="F48" s="5">
        <f>F23-'CSP5'!F108</f>
        <v>0</v>
      </c>
      <c r="G48" s="5">
        <f>G23-'CSP5'!G108</f>
        <v>0</v>
      </c>
      <c r="H48" s="5">
        <f>H23-'CSP5'!H108</f>
        <v>0</v>
      </c>
      <c r="I48" s="5">
        <f>I23-'CSP5'!I108</f>
        <v>0</v>
      </c>
      <c r="J48" s="5">
        <f>J23-'CSP5'!J108</f>
        <v>0</v>
      </c>
      <c r="K48" s="5">
        <f>K23-'CSP5'!K108</f>
        <v>0</v>
      </c>
      <c r="L48" s="5">
        <f>L23-'CSP5'!L108</f>
        <v>0</v>
      </c>
      <c r="M48" s="5">
        <f>M23-'CSP5'!M108</f>
        <v>0</v>
      </c>
      <c r="N48" s="5">
        <f>N23-'CSP5'!N108</f>
        <v>0</v>
      </c>
      <c r="O48" s="5">
        <f>O23-'CSP5'!O108</f>
        <v>0</v>
      </c>
      <c r="P48" s="5">
        <f>P23-'CSP5'!P108</f>
        <v>0</v>
      </c>
      <c r="Q48" s="5">
        <f>Q23-'CSP5'!Q108</f>
        <v>0</v>
      </c>
      <c r="R48" s="5">
        <f>R23-'CSP5'!R108</f>
        <v>0</v>
      </c>
      <c r="S48" s="16">
        <f t="shared" si="11"/>
        <v>0</v>
      </c>
      <c r="U48" s="3">
        <f>'CSP5'!$A$187</f>
        <v>3300</v>
      </c>
      <c r="V48" s="16">
        <f t="shared" si="12"/>
        <v>0</v>
      </c>
      <c r="W48" s="5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5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5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5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5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5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5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5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5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5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5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5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5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5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5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5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6">
        <f t="shared" si="13"/>
        <v>0</v>
      </c>
    </row>
    <row r="49" spans="1:39" x14ac:dyDescent="0.25">
      <c r="A49" s="3">
        <f>'CSP5'!$A$188</f>
        <v>3500</v>
      </c>
      <c r="B49" s="16">
        <f t="shared" si="10"/>
        <v>0</v>
      </c>
      <c r="C49" s="5">
        <f>C24-'CSP5'!C109</f>
        <v>0</v>
      </c>
      <c r="D49" s="5">
        <f>D24-'CSP5'!D109</f>
        <v>0</v>
      </c>
      <c r="E49" s="5">
        <f>E24-'CSP5'!E109</f>
        <v>0</v>
      </c>
      <c r="F49" s="5">
        <f>F24-'CSP5'!F109</f>
        <v>0</v>
      </c>
      <c r="G49" s="5">
        <f>G24-'CSP5'!G109</f>
        <v>0</v>
      </c>
      <c r="H49" s="5">
        <f>H24-'CSP5'!H109</f>
        <v>0</v>
      </c>
      <c r="I49" s="5">
        <f>I24-'CSP5'!I109</f>
        <v>0</v>
      </c>
      <c r="J49" s="5">
        <f>J24-'CSP5'!J109</f>
        <v>0</v>
      </c>
      <c r="K49" s="5">
        <f>K24-'CSP5'!K109</f>
        <v>0</v>
      </c>
      <c r="L49" s="5">
        <f>L24-'CSP5'!L109</f>
        <v>0</v>
      </c>
      <c r="M49" s="5">
        <f>M24-'CSP5'!M109</f>
        <v>0</v>
      </c>
      <c r="N49" s="5">
        <f>N24-'CSP5'!N109</f>
        <v>0</v>
      </c>
      <c r="O49" s="5">
        <f>O24-'CSP5'!O109</f>
        <v>0</v>
      </c>
      <c r="P49" s="5">
        <f>P24-'CSP5'!P109</f>
        <v>0</v>
      </c>
      <c r="Q49" s="5">
        <f>Q24-'CSP5'!Q109</f>
        <v>0</v>
      </c>
      <c r="R49" s="5">
        <f>R24-'CSP5'!R109</f>
        <v>0</v>
      </c>
      <c r="S49" s="16">
        <f t="shared" si="11"/>
        <v>0</v>
      </c>
      <c r="U49" s="3">
        <f>'CSP5'!$A$188</f>
        <v>3500</v>
      </c>
      <c r="V49" s="16">
        <f t="shared" si="12"/>
        <v>0</v>
      </c>
      <c r="W49" s="5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5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5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5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5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5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5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5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5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5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5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5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5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5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5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5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6">
        <f t="shared" si="13"/>
        <v>0</v>
      </c>
    </row>
    <row r="50" spans="1:39" x14ac:dyDescent="0.25">
      <c r="A50" s="13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3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1" t="s">
        <v>1152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U52" s="17"/>
      <c r="V52" s="51" t="s">
        <v>1151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x14ac:dyDescent="0.25">
      <c r="A55" s="13">
        <f>'CSP5'!$A$169</f>
        <v>619</v>
      </c>
      <c r="B55" s="16">
        <f>B56</f>
        <v>0</v>
      </c>
      <c r="C55" s="16">
        <f t="shared" ref="C55:S55" si="16">C56</f>
        <v>0</v>
      </c>
      <c r="D55" s="16">
        <f t="shared" si="16"/>
        <v>0</v>
      </c>
      <c r="E55" s="16">
        <f t="shared" si="16"/>
        <v>0</v>
      </c>
      <c r="F55" s="16">
        <f t="shared" si="16"/>
        <v>0</v>
      </c>
      <c r="G55" s="16">
        <f t="shared" si="16"/>
        <v>0</v>
      </c>
      <c r="H55" s="16">
        <f t="shared" si="16"/>
        <v>0</v>
      </c>
      <c r="I55" s="16">
        <f t="shared" si="16"/>
        <v>0</v>
      </c>
      <c r="J55" s="16">
        <f t="shared" si="16"/>
        <v>0</v>
      </c>
      <c r="K55" s="16">
        <f t="shared" si="16"/>
        <v>0</v>
      </c>
      <c r="L55" s="16">
        <f t="shared" si="16"/>
        <v>0</v>
      </c>
      <c r="M55" s="16">
        <f t="shared" si="16"/>
        <v>0</v>
      </c>
      <c r="N55" s="16">
        <f t="shared" si="16"/>
        <v>0</v>
      </c>
      <c r="O55" s="16">
        <f t="shared" si="16"/>
        <v>0</v>
      </c>
      <c r="P55" s="16">
        <f t="shared" si="16"/>
        <v>0</v>
      </c>
      <c r="Q55" s="16">
        <f t="shared" si="16"/>
        <v>0</v>
      </c>
      <c r="R55" s="16">
        <f t="shared" si="16"/>
        <v>0</v>
      </c>
      <c r="S55" s="16">
        <f t="shared" si="16"/>
        <v>0</v>
      </c>
      <c r="U55" s="13">
        <f>'CSP5'!$A$169</f>
        <v>619</v>
      </c>
      <c r="V55" s="16">
        <f>V56</f>
        <v>0</v>
      </c>
      <c r="W55" s="16">
        <f t="shared" ref="W55:AM55" si="17">W56</f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  <c r="AH55" s="16">
        <f t="shared" si="17"/>
        <v>0</v>
      </c>
      <c r="AI55" s="16">
        <f t="shared" si="17"/>
        <v>0</v>
      </c>
      <c r="AJ55" s="16">
        <f t="shared" si="17"/>
        <v>0</v>
      </c>
      <c r="AK55" s="16">
        <f t="shared" si="17"/>
        <v>0</v>
      </c>
      <c r="AL55" s="16">
        <f t="shared" si="17"/>
        <v>0</v>
      </c>
      <c r="AM55" s="16">
        <f t="shared" si="17"/>
        <v>0</v>
      </c>
    </row>
    <row r="56" spans="1:39" x14ac:dyDescent="0.25">
      <c r="A56" s="3">
        <f>'CSP5'!$A$170</f>
        <v>620</v>
      </c>
      <c r="B56" s="16">
        <f>C56</f>
        <v>0</v>
      </c>
      <c r="C56" s="5">
        <f>_xll.Interp2dTab(-1,0,'Internal Flash'!$B$196:$L$196,'Internal Flash'!$A$197:$A$209,'Internal Flash'!$B$197:$L$209,'Fuel Pressure Calc'!C6,C6)</f>
        <v>0</v>
      </c>
      <c r="D56" s="5">
        <f>_xll.Interp2dTab(-1,0,'Internal Flash'!$B$196:$L$196,'Internal Flash'!$A$197:$A$209,'Internal Flash'!$B$197:$L$209,'Fuel Pressure Calc'!D6,D6)</f>
        <v>0</v>
      </c>
      <c r="E56" s="5">
        <f>_xll.Interp2dTab(-1,0,'Internal Flash'!$B$196:$L$196,'Internal Flash'!$A$197:$A$209,'Internal Flash'!$B$197:$L$209,'Fuel Pressure Calc'!E6,E6)</f>
        <v>0</v>
      </c>
      <c r="F56" s="5">
        <f>_xll.Interp2dTab(-1,0,'Internal Flash'!$B$196:$L$196,'Internal Flash'!$A$197:$A$209,'Internal Flash'!$B$197:$L$209,'Fuel Pressure Calc'!F6,F6)</f>
        <v>0</v>
      </c>
      <c r="G56" s="5">
        <f>_xll.Interp2dTab(-1,0,'Internal Flash'!$B$196:$L$196,'Internal Flash'!$A$197:$A$209,'Internal Flash'!$B$197:$L$209,'Fuel Pressure Calc'!G6,G6)</f>
        <v>0</v>
      </c>
      <c r="H56" s="5">
        <f>_xll.Interp2dTab(-1,0,'Internal Flash'!$B$196:$L$196,'Internal Flash'!$A$197:$A$209,'Internal Flash'!$B$197:$L$209,'Fuel Pressure Calc'!H6,H6)</f>
        <v>0</v>
      </c>
      <c r="I56" s="5">
        <f>_xll.Interp2dTab(-1,0,'Internal Flash'!$B$196:$L$196,'Internal Flash'!$A$197:$A$209,'Internal Flash'!$B$197:$L$209,'Fuel Pressure Calc'!I6,I6)</f>
        <v>0</v>
      </c>
      <c r="J56" s="5">
        <f>_xll.Interp2dTab(-1,0,'Internal Flash'!$B$196:$L$196,'Internal Flash'!$A$197:$A$209,'Internal Flash'!$B$197:$L$209,'Fuel Pressure Calc'!J6,J6)</f>
        <v>0</v>
      </c>
      <c r="K56" s="5">
        <f>_xll.Interp2dTab(-1,0,'Internal Flash'!$B$196:$L$196,'Internal Flash'!$A$197:$A$209,'Internal Flash'!$B$197:$L$209,'Fuel Pressure Calc'!K6,K6)</f>
        <v>0</v>
      </c>
      <c r="L56" s="5">
        <f>_xll.Interp2dTab(-1,0,'Internal Flash'!$B$196:$L$196,'Internal Flash'!$A$197:$A$209,'Internal Flash'!$B$197:$L$209,'Fuel Pressure Calc'!L6,L6)</f>
        <v>0</v>
      </c>
      <c r="M56" s="5">
        <f>_xll.Interp2dTab(-1,0,'Internal Flash'!$B$196:$L$196,'Internal Flash'!$A$197:$A$209,'Internal Flash'!$B$197:$L$209,'Fuel Pressure Calc'!M6,M6)</f>
        <v>0</v>
      </c>
      <c r="N56" s="5">
        <f>_xll.Interp2dTab(-1,0,'Internal Flash'!$B$196:$L$196,'Internal Flash'!$A$197:$A$209,'Internal Flash'!$B$197:$L$209,'Fuel Pressure Calc'!N6,N6)</f>
        <v>0</v>
      </c>
      <c r="O56" s="5">
        <f>_xll.Interp2dTab(-1,0,'Internal Flash'!$B$196:$L$196,'Internal Flash'!$A$197:$A$209,'Internal Flash'!$B$197:$L$209,'Fuel Pressure Calc'!O6,O6)</f>
        <v>0</v>
      </c>
      <c r="P56" s="5">
        <f>_xll.Interp2dTab(-1,0,'Internal Flash'!$B$196:$L$196,'Internal Flash'!$A$197:$A$209,'Internal Flash'!$B$197:$L$209,'Fuel Pressure Calc'!P6,P6)</f>
        <v>0</v>
      </c>
      <c r="Q56" s="5">
        <f>_xll.Interp2dTab(-1,0,'Internal Flash'!$B$196:$L$196,'Internal Flash'!$A$197:$A$209,'Internal Flash'!$B$197:$L$209,'Fuel Pressure Calc'!Q6,Q6)</f>
        <v>0</v>
      </c>
      <c r="R56" s="5">
        <f>_xll.Interp2dTab(-1,0,'Internal Flash'!$B$196:$L$196,'Internal Flash'!$A$197:$A$209,'Internal Flash'!$B$197:$L$209,'Fuel Pressure Calc'!R6,R6)</f>
        <v>0</v>
      </c>
      <c r="S56" s="16">
        <f>R56</f>
        <v>0</v>
      </c>
      <c r="U56" s="3">
        <f>'CSP5'!$A$170</f>
        <v>620</v>
      </c>
      <c r="V56" s="16">
        <f>W56</f>
        <v>0</v>
      </c>
      <c r="W56" s="5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5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5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5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5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5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5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5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5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5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5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5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5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5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5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5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6">
        <f>AL56</f>
        <v>0</v>
      </c>
    </row>
    <row r="57" spans="1:39" x14ac:dyDescent="0.25">
      <c r="A57" s="3">
        <f>'CSP5'!$A$171</f>
        <v>650</v>
      </c>
      <c r="B57" s="16">
        <f t="shared" ref="B57:B74" si="18">C57</f>
        <v>0</v>
      </c>
      <c r="C57" s="5">
        <f>_xll.Interp2dTab(-1,0,'Internal Flash'!$B$196:$L$196,'Internal Flash'!$A$197:$A$209,'Internal Flash'!$B$197:$L$209,'Fuel Pressure Calc'!C7,C7)</f>
        <v>0</v>
      </c>
      <c r="D57" s="5">
        <f>_xll.Interp2dTab(-1,0,'Internal Flash'!$B$196:$L$196,'Internal Flash'!$A$197:$A$209,'Internal Flash'!$B$197:$L$209,'Fuel Pressure Calc'!D7,D7)</f>
        <v>0</v>
      </c>
      <c r="E57" s="5">
        <f>_xll.Interp2dTab(-1,0,'Internal Flash'!$B$196:$L$196,'Internal Flash'!$A$197:$A$209,'Internal Flash'!$B$197:$L$209,'Fuel Pressure Calc'!E7,E7)</f>
        <v>0</v>
      </c>
      <c r="F57" s="5">
        <f>_xll.Interp2dTab(-1,0,'Internal Flash'!$B$196:$L$196,'Internal Flash'!$A$197:$A$209,'Internal Flash'!$B$197:$L$209,'Fuel Pressure Calc'!F7,F7)</f>
        <v>0</v>
      </c>
      <c r="G57" s="5">
        <f>_xll.Interp2dTab(-1,0,'Internal Flash'!$B$196:$L$196,'Internal Flash'!$A$197:$A$209,'Internal Flash'!$B$197:$L$209,'Fuel Pressure Calc'!G7,G7)</f>
        <v>0</v>
      </c>
      <c r="H57" s="5">
        <f>_xll.Interp2dTab(-1,0,'Internal Flash'!$B$196:$L$196,'Internal Flash'!$A$197:$A$209,'Internal Flash'!$B$197:$L$209,'Fuel Pressure Calc'!H7,H7)</f>
        <v>0</v>
      </c>
      <c r="I57" s="5">
        <f>_xll.Interp2dTab(-1,0,'Internal Flash'!$B$196:$L$196,'Internal Flash'!$A$197:$A$209,'Internal Flash'!$B$197:$L$209,'Fuel Pressure Calc'!I7,I7)</f>
        <v>0</v>
      </c>
      <c r="J57" s="5">
        <f>_xll.Interp2dTab(-1,0,'Internal Flash'!$B$196:$L$196,'Internal Flash'!$A$197:$A$209,'Internal Flash'!$B$197:$L$209,'Fuel Pressure Calc'!J7,J7)</f>
        <v>0</v>
      </c>
      <c r="K57" s="5">
        <f>_xll.Interp2dTab(-1,0,'Internal Flash'!$B$196:$L$196,'Internal Flash'!$A$197:$A$209,'Internal Flash'!$B$197:$L$209,'Fuel Pressure Calc'!K7,K7)</f>
        <v>0</v>
      </c>
      <c r="L57" s="5">
        <f>_xll.Interp2dTab(-1,0,'Internal Flash'!$B$196:$L$196,'Internal Flash'!$A$197:$A$209,'Internal Flash'!$B$197:$L$209,'Fuel Pressure Calc'!L7,L7)</f>
        <v>0</v>
      </c>
      <c r="M57" s="5">
        <f>_xll.Interp2dTab(-1,0,'Internal Flash'!$B$196:$L$196,'Internal Flash'!$A$197:$A$209,'Internal Flash'!$B$197:$L$209,'Fuel Pressure Calc'!M7,M7)</f>
        <v>0</v>
      </c>
      <c r="N57" s="5">
        <f>_xll.Interp2dTab(-1,0,'Internal Flash'!$B$196:$L$196,'Internal Flash'!$A$197:$A$209,'Internal Flash'!$B$197:$L$209,'Fuel Pressure Calc'!N7,N7)</f>
        <v>0</v>
      </c>
      <c r="O57" s="5">
        <f>_xll.Interp2dTab(-1,0,'Internal Flash'!$B$196:$L$196,'Internal Flash'!$A$197:$A$209,'Internal Flash'!$B$197:$L$209,'Fuel Pressure Calc'!O7,O7)</f>
        <v>0</v>
      </c>
      <c r="P57" s="5">
        <f>_xll.Interp2dTab(-1,0,'Internal Flash'!$B$196:$L$196,'Internal Flash'!$A$197:$A$209,'Internal Flash'!$B$197:$L$209,'Fuel Pressure Calc'!P7,P7)</f>
        <v>0</v>
      </c>
      <c r="Q57" s="5">
        <f>_xll.Interp2dTab(-1,0,'Internal Flash'!$B$196:$L$196,'Internal Flash'!$A$197:$A$209,'Internal Flash'!$B$197:$L$209,'Fuel Pressure Calc'!Q7,Q7)</f>
        <v>0</v>
      </c>
      <c r="R57" s="5">
        <f>_xll.Interp2dTab(-1,0,'Internal Flash'!$B$196:$L$196,'Internal Flash'!$A$197:$A$209,'Internal Flash'!$B$197:$L$209,'Fuel Pressure Calc'!R7,R7)</f>
        <v>0</v>
      </c>
      <c r="S57" s="16">
        <f t="shared" ref="S57:S74" si="19">R57</f>
        <v>0</v>
      </c>
      <c r="U57" s="3">
        <f>'CSP5'!$A$171</f>
        <v>650</v>
      </c>
      <c r="V57" s="16">
        <f t="shared" ref="V57:V74" si="20">W57</f>
        <v>0</v>
      </c>
      <c r="W57" s="5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5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5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5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5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5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5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5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5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5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5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5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5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5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5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5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6">
        <f t="shared" ref="AM57:AM74" si="21">AL57</f>
        <v>0</v>
      </c>
    </row>
    <row r="58" spans="1:39" x14ac:dyDescent="0.25">
      <c r="A58" s="3">
        <f>'CSP5'!$A$172</f>
        <v>800</v>
      </c>
      <c r="B58" s="16">
        <f t="shared" si="18"/>
        <v>0</v>
      </c>
      <c r="C58" s="5">
        <f>_xll.Interp2dTab(-1,0,'Internal Flash'!$B$196:$L$196,'Internal Flash'!$A$197:$A$209,'Internal Flash'!$B$197:$L$209,'Fuel Pressure Calc'!C8,C8)</f>
        <v>0</v>
      </c>
      <c r="D58" s="5">
        <f>_xll.Interp2dTab(-1,0,'Internal Flash'!$B$196:$L$196,'Internal Flash'!$A$197:$A$209,'Internal Flash'!$B$197:$L$209,'Fuel Pressure Calc'!D8,D8)</f>
        <v>0</v>
      </c>
      <c r="E58" s="5">
        <f>_xll.Interp2dTab(-1,0,'Internal Flash'!$B$196:$L$196,'Internal Flash'!$A$197:$A$209,'Internal Flash'!$B$197:$L$209,'Fuel Pressure Calc'!E8,E8)</f>
        <v>0</v>
      </c>
      <c r="F58" s="5">
        <f>_xll.Interp2dTab(-1,0,'Internal Flash'!$B$196:$L$196,'Internal Flash'!$A$197:$A$209,'Internal Flash'!$B$197:$L$209,'Fuel Pressure Calc'!F8,F8)</f>
        <v>0</v>
      </c>
      <c r="G58" s="5">
        <f>_xll.Interp2dTab(-1,0,'Internal Flash'!$B$196:$L$196,'Internal Flash'!$A$197:$A$209,'Internal Flash'!$B$197:$L$209,'Fuel Pressure Calc'!G8,G8)</f>
        <v>0</v>
      </c>
      <c r="H58" s="5">
        <f>_xll.Interp2dTab(-1,0,'Internal Flash'!$B$196:$L$196,'Internal Flash'!$A$197:$A$209,'Internal Flash'!$B$197:$L$209,'Fuel Pressure Calc'!H8,H8)</f>
        <v>0</v>
      </c>
      <c r="I58" s="5">
        <f>_xll.Interp2dTab(-1,0,'Internal Flash'!$B$196:$L$196,'Internal Flash'!$A$197:$A$209,'Internal Flash'!$B$197:$L$209,'Fuel Pressure Calc'!I8,I8)</f>
        <v>0</v>
      </c>
      <c r="J58" s="5">
        <f>_xll.Interp2dTab(-1,0,'Internal Flash'!$B$196:$L$196,'Internal Flash'!$A$197:$A$209,'Internal Flash'!$B$197:$L$209,'Fuel Pressure Calc'!J8,J8)</f>
        <v>0</v>
      </c>
      <c r="K58" s="5">
        <f>_xll.Interp2dTab(-1,0,'Internal Flash'!$B$196:$L$196,'Internal Flash'!$A$197:$A$209,'Internal Flash'!$B$197:$L$209,'Fuel Pressure Calc'!K8,K8)</f>
        <v>0</v>
      </c>
      <c r="L58" s="5">
        <f>_xll.Interp2dTab(-1,0,'Internal Flash'!$B$196:$L$196,'Internal Flash'!$A$197:$A$209,'Internal Flash'!$B$197:$L$209,'Fuel Pressure Calc'!L8,L8)</f>
        <v>0</v>
      </c>
      <c r="M58" s="5">
        <f>_xll.Interp2dTab(-1,0,'Internal Flash'!$B$196:$L$196,'Internal Flash'!$A$197:$A$209,'Internal Flash'!$B$197:$L$209,'Fuel Pressure Calc'!M8,M8)</f>
        <v>0</v>
      </c>
      <c r="N58" s="5">
        <f>_xll.Interp2dTab(-1,0,'Internal Flash'!$B$196:$L$196,'Internal Flash'!$A$197:$A$209,'Internal Flash'!$B$197:$L$209,'Fuel Pressure Calc'!N8,N8)</f>
        <v>0</v>
      </c>
      <c r="O58" s="5">
        <f>_xll.Interp2dTab(-1,0,'Internal Flash'!$B$196:$L$196,'Internal Flash'!$A$197:$A$209,'Internal Flash'!$B$197:$L$209,'Fuel Pressure Calc'!O8,O8)</f>
        <v>0</v>
      </c>
      <c r="P58" s="5">
        <f>_xll.Interp2dTab(-1,0,'Internal Flash'!$B$196:$L$196,'Internal Flash'!$A$197:$A$209,'Internal Flash'!$B$197:$L$209,'Fuel Pressure Calc'!P8,P8)</f>
        <v>0</v>
      </c>
      <c r="Q58" s="5">
        <f>_xll.Interp2dTab(-1,0,'Internal Flash'!$B$196:$L$196,'Internal Flash'!$A$197:$A$209,'Internal Flash'!$B$197:$L$209,'Fuel Pressure Calc'!Q8,Q8)</f>
        <v>0</v>
      </c>
      <c r="R58" s="5">
        <f>_xll.Interp2dTab(-1,0,'Internal Flash'!$B$196:$L$196,'Internal Flash'!$A$197:$A$209,'Internal Flash'!$B$197:$L$209,'Fuel Pressure Calc'!R8,R8)</f>
        <v>0</v>
      </c>
      <c r="S58" s="16">
        <f t="shared" si="19"/>
        <v>0</v>
      </c>
      <c r="U58" s="3">
        <f>'CSP5'!$A$172</f>
        <v>800</v>
      </c>
      <c r="V58" s="16">
        <f t="shared" si="20"/>
        <v>0</v>
      </c>
      <c r="W58" s="5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5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5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5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5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5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5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5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5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5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5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5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5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5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5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5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6">
        <f t="shared" si="21"/>
        <v>0</v>
      </c>
    </row>
    <row r="59" spans="1:39" x14ac:dyDescent="0.25">
      <c r="A59" s="3">
        <f>'CSP5'!$A$173</f>
        <v>1000</v>
      </c>
      <c r="B59" s="16">
        <f t="shared" si="18"/>
        <v>0</v>
      </c>
      <c r="C59" s="5">
        <f>_xll.Interp2dTab(-1,0,'Internal Flash'!$B$196:$L$196,'Internal Flash'!$A$197:$A$209,'Internal Flash'!$B$197:$L$209,'Fuel Pressure Calc'!C9,C9)</f>
        <v>0</v>
      </c>
      <c r="D59" s="5">
        <f>_xll.Interp2dTab(-1,0,'Internal Flash'!$B$196:$L$196,'Internal Flash'!$A$197:$A$209,'Internal Flash'!$B$197:$L$209,'Fuel Pressure Calc'!D9,D9)</f>
        <v>182.088912481888</v>
      </c>
      <c r="E59" s="5">
        <f>_xll.Interp2dTab(-1,0,'Internal Flash'!$B$196:$L$196,'Internal Flash'!$A$197:$A$209,'Internal Flash'!$B$197:$L$209,'Fuel Pressure Calc'!E9,E9)</f>
        <v>206.45129619034242</v>
      </c>
      <c r="F59" s="5">
        <f>_xll.Interp2dTab(-1,0,'Internal Flash'!$B$196:$L$196,'Internal Flash'!$A$197:$A$209,'Internal Flash'!$B$197:$L$209,'Fuel Pressure Calc'!F9,F9)</f>
        <v>193.0525666650816</v>
      </c>
      <c r="G59" s="5">
        <f>_xll.Interp2dTab(-1,0,'Internal Flash'!$B$196:$L$196,'Internal Flash'!$A$197:$A$209,'Internal Flash'!$B$197:$L$209,'Fuel Pressure Calc'!G9,G9)</f>
        <v>175.4730305586304</v>
      </c>
      <c r="H59" s="5">
        <f>_xll.Interp2dTab(-1,0,'Internal Flash'!$B$196:$L$196,'Internal Flash'!$A$197:$A$209,'Internal Flash'!$B$197:$L$209,'Fuel Pressure Calc'!H9,H9)</f>
        <v>0</v>
      </c>
      <c r="I59" s="5">
        <f>_xll.Interp2dTab(-1,0,'Internal Flash'!$B$196:$L$196,'Internal Flash'!$A$197:$A$209,'Internal Flash'!$B$197:$L$209,'Fuel Pressure Calc'!I9,I9)</f>
        <v>0</v>
      </c>
      <c r="J59" s="5">
        <f>_xll.Interp2dTab(-1,0,'Internal Flash'!$B$196:$L$196,'Internal Flash'!$A$197:$A$209,'Internal Flash'!$B$197:$L$209,'Fuel Pressure Calc'!J9,J9)</f>
        <v>0</v>
      </c>
      <c r="K59" s="5">
        <f>_xll.Interp2dTab(-1,0,'Internal Flash'!$B$196:$L$196,'Internal Flash'!$A$197:$A$209,'Internal Flash'!$B$197:$L$209,'Fuel Pressure Calc'!K9,K9)</f>
        <v>0</v>
      </c>
      <c r="L59" s="5">
        <f>_xll.Interp2dTab(-1,0,'Internal Flash'!$B$196:$L$196,'Internal Flash'!$A$197:$A$209,'Internal Flash'!$B$197:$L$209,'Fuel Pressure Calc'!L9,L9)</f>
        <v>0</v>
      </c>
      <c r="M59" s="5">
        <f>_xll.Interp2dTab(-1,0,'Internal Flash'!$B$196:$L$196,'Internal Flash'!$A$197:$A$209,'Internal Flash'!$B$197:$L$209,'Fuel Pressure Calc'!M9,M9)</f>
        <v>0</v>
      </c>
      <c r="N59" s="5">
        <f>_xll.Interp2dTab(-1,0,'Internal Flash'!$B$196:$L$196,'Internal Flash'!$A$197:$A$209,'Internal Flash'!$B$197:$L$209,'Fuel Pressure Calc'!N9,N9)</f>
        <v>0</v>
      </c>
      <c r="O59" s="5">
        <f>_xll.Interp2dTab(-1,0,'Internal Flash'!$B$196:$L$196,'Internal Flash'!$A$197:$A$209,'Internal Flash'!$B$197:$L$209,'Fuel Pressure Calc'!O9,O9)</f>
        <v>0</v>
      </c>
      <c r="P59" s="5">
        <f>_xll.Interp2dTab(-1,0,'Internal Flash'!$B$196:$L$196,'Internal Flash'!$A$197:$A$209,'Internal Flash'!$B$197:$L$209,'Fuel Pressure Calc'!P9,P9)</f>
        <v>0</v>
      </c>
      <c r="Q59" s="5">
        <f>_xll.Interp2dTab(-1,0,'Internal Flash'!$B$196:$L$196,'Internal Flash'!$A$197:$A$209,'Internal Flash'!$B$197:$L$209,'Fuel Pressure Calc'!Q9,Q9)</f>
        <v>0</v>
      </c>
      <c r="R59" s="5">
        <f>_xll.Interp2dTab(-1,0,'Internal Flash'!$B$196:$L$196,'Internal Flash'!$A$197:$A$209,'Internal Flash'!$B$197:$L$209,'Fuel Pressure Calc'!R9,R9)</f>
        <v>0</v>
      </c>
      <c r="S59" s="16">
        <f t="shared" si="19"/>
        <v>0</v>
      </c>
      <c r="U59" s="3">
        <f>'CSP5'!$A$173</f>
        <v>1000</v>
      </c>
      <c r="V59" s="16">
        <f t="shared" si="20"/>
        <v>0</v>
      </c>
      <c r="W59" s="5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5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5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5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5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5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5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5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5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5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5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5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5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5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5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5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6">
        <f t="shared" si="21"/>
        <v>0</v>
      </c>
    </row>
    <row r="60" spans="1:39" x14ac:dyDescent="0.25">
      <c r="A60" s="3">
        <f>'CSP5'!$A$174</f>
        <v>1200</v>
      </c>
      <c r="B60" s="16">
        <f t="shared" si="18"/>
        <v>0</v>
      </c>
      <c r="C60" s="5">
        <f>_xll.Interp2dTab(-1,0,'Internal Flash'!$B$196:$L$196,'Internal Flash'!$A$197:$A$209,'Internal Flash'!$B$197:$L$209,'Fuel Pressure Calc'!C10,C10)</f>
        <v>0</v>
      </c>
      <c r="D60" s="5">
        <f>_xll.Interp2dTab(-1,0,'Internal Flash'!$B$196:$L$196,'Internal Flash'!$A$197:$A$209,'Internal Flash'!$B$197:$L$209,'Fuel Pressure Calc'!D10,D10)</f>
        <v>184.194623069344</v>
      </c>
      <c r="E60" s="5">
        <f>_xll.Interp2dTab(-1,0,'Internal Flash'!$B$196:$L$196,'Internal Flash'!$A$197:$A$209,'Internal Flash'!$B$197:$L$209,'Fuel Pressure Calc'!E10,E10)</f>
        <v>195.11778437386241</v>
      </c>
      <c r="F60" s="5">
        <f>_xll.Interp2dTab(-1,0,'Internal Flash'!$B$196:$L$196,'Internal Flash'!$A$197:$A$209,'Internal Flash'!$B$197:$L$209,'Fuel Pressure Calc'!F10,F10)</f>
        <v>180.66126041239681</v>
      </c>
      <c r="G60" s="5">
        <f>_xll.Interp2dTab(-1,0,'Internal Flash'!$B$196:$L$196,'Internal Flash'!$A$197:$A$209,'Internal Flash'!$B$197:$L$209,'Fuel Pressure Calc'!G10,G10)</f>
        <v>159.99999999999997</v>
      </c>
      <c r="H60" s="5">
        <f>_xll.Interp2dTab(-1,0,'Internal Flash'!$B$196:$L$196,'Internal Flash'!$A$197:$A$209,'Internal Flash'!$B$197:$L$209,'Fuel Pressure Calc'!H10,H10)</f>
        <v>160</v>
      </c>
      <c r="I60" s="5">
        <f>_xll.Interp2dTab(-1,0,'Internal Flash'!$B$196:$L$196,'Internal Flash'!$A$197:$A$209,'Internal Flash'!$B$197:$L$209,'Fuel Pressure Calc'!I10,I10)</f>
        <v>0</v>
      </c>
      <c r="J60" s="5">
        <f>_xll.Interp2dTab(-1,0,'Internal Flash'!$B$196:$L$196,'Internal Flash'!$A$197:$A$209,'Internal Flash'!$B$197:$L$209,'Fuel Pressure Calc'!J10,J10)</f>
        <v>0</v>
      </c>
      <c r="K60" s="5">
        <f>_xll.Interp2dTab(-1,0,'Internal Flash'!$B$196:$L$196,'Internal Flash'!$A$197:$A$209,'Internal Flash'!$B$197:$L$209,'Fuel Pressure Calc'!K10,K10)</f>
        <v>0</v>
      </c>
      <c r="L60" s="5">
        <f>_xll.Interp2dTab(-1,0,'Internal Flash'!$B$196:$L$196,'Internal Flash'!$A$197:$A$209,'Internal Flash'!$B$197:$L$209,'Fuel Pressure Calc'!L10,L10)</f>
        <v>0</v>
      </c>
      <c r="M60" s="5">
        <f>_xll.Interp2dTab(-1,0,'Internal Flash'!$B$196:$L$196,'Internal Flash'!$A$197:$A$209,'Internal Flash'!$B$197:$L$209,'Fuel Pressure Calc'!M10,M10)</f>
        <v>0</v>
      </c>
      <c r="N60" s="5">
        <f>_xll.Interp2dTab(-1,0,'Internal Flash'!$B$196:$L$196,'Internal Flash'!$A$197:$A$209,'Internal Flash'!$B$197:$L$209,'Fuel Pressure Calc'!N10,N10)</f>
        <v>0</v>
      </c>
      <c r="O60" s="5">
        <f>_xll.Interp2dTab(-1,0,'Internal Flash'!$B$196:$L$196,'Internal Flash'!$A$197:$A$209,'Internal Flash'!$B$197:$L$209,'Fuel Pressure Calc'!O10,O10)</f>
        <v>0</v>
      </c>
      <c r="P60" s="5">
        <f>_xll.Interp2dTab(-1,0,'Internal Flash'!$B$196:$L$196,'Internal Flash'!$A$197:$A$209,'Internal Flash'!$B$197:$L$209,'Fuel Pressure Calc'!P10,P10)</f>
        <v>0</v>
      </c>
      <c r="Q60" s="5">
        <f>_xll.Interp2dTab(-1,0,'Internal Flash'!$B$196:$L$196,'Internal Flash'!$A$197:$A$209,'Internal Flash'!$B$197:$L$209,'Fuel Pressure Calc'!Q10,Q10)</f>
        <v>0</v>
      </c>
      <c r="R60" s="5">
        <f>_xll.Interp2dTab(-1,0,'Internal Flash'!$B$196:$L$196,'Internal Flash'!$A$197:$A$209,'Internal Flash'!$B$197:$L$209,'Fuel Pressure Calc'!R10,R10)</f>
        <v>0</v>
      </c>
      <c r="S60" s="16">
        <f t="shared" si="19"/>
        <v>0</v>
      </c>
      <c r="U60" s="3">
        <f>'CSP5'!$A$174</f>
        <v>1200</v>
      </c>
      <c r="V60" s="16">
        <f t="shared" si="20"/>
        <v>0</v>
      </c>
      <c r="W60" s="5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5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5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5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5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5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5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5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5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5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5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5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5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5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5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5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6">
        <f t="shared" si="21"/>
        <v>0</v>
      </c>
    </row>
    <row r="61" spans="1:39" x14ac:dyDescent="0.25">
      <c r="A61" s="3">
        <f>'CSP5'!$A$175</f>
        <v>1400</v>
      </c>
      <c r="B61" s="16">
        <f t="shared" si="18"/>
        <v>0</v>
      </c>
      <c r="C61" s="5">
        <f>_xll.Interp2dTab(-1,0,'Internal Flash'!$B$196:$L$196,'Internal Flash'!$A$197:$A$209,'Internal Flash'!$B$197:$L$209,'Fuel Pressure Calc'!C11,C11)</f>
        <v>0</v>
      </c>
      <c r="D61" s="5">
        <f>_xll.Interp2dTab(-1,0,'Internal Flash'!$B$196:$L$196,'Internal Flash'!$A$197:$A$209,'Internal Flash'!$B$197:$L$209,'Fuel Pressure Calc'!D11,D11)</f>
        <v>182.088912481888</v>
      </c>
      <c r="E61" s="5">
        <f>_xll.Interp2dTab(-1,0,'Internal Flash'!$B$196:$L$196,'Internal Flash'!$A$197:$A$209,'Internal Flash'!$B$197:$L$209,'Fuel Pressure Calc'!E11,E11)</f>
        <v>183.73390139375357</v>
      </c>
      <c r="F61" s="5">
        <f>_xll.Interp2dTab(-1,0,'Internal Flash'!$B$196:$L$196,'Internal Flash'!$A$197:$A$209,'Internal Flash'!$B$197:$L$209,'Fuel Pressure Calc'!F11,F11)</f>
        <v>170.33517186849281</v>
      </c>
      <c r="G61" s="5">
        <f>_xll.Interp2dTab(-1,0,'Internal Flash'!$B$196:$L$196,'Internal Flash'!$A$197:$A$209,'Internal Flash'!$B$197:$L$209,'Fuel Pressure Calc'!G11,G11)</f>
        <v>160</v>
      </c>
      <c r="H61" s="5">
        <f>_xll.Interp2dTab(-1,0,'Internal Flash'!$B$196:$L$196,'Internal Flash'!$A$197:$A$209,'Internal Flash'!$B$197:$L$209,'Fuel Pressure Calc'!H11,H11)</f>
        <v>160</v>
      </c>
      <c r="I61" s="5">
        <f>_xll.Interp2dTab(-1,0,'Internal Flash'!$B$196:$L$196,'Internal Flash'!$A$197:$A$209,'Internal Flash'!$B$197:$L$209,'Fuel Pressure Calc'!I11,I11)</f>
        <v>160</v>
      </c>
      <c r="J61" s="5">
        <f>_xll.Interp2dTab(-1,0,'Internal Flash'!$B$196:$L$196,'Internal Flash'!$A$197:$A$209,'Internal Flash'!$B$197:$L$209,'Fuel Pressure Calc'!J11,J11)</f>
        <v>0</v>
      </c>
      <c r="K61" s="5">
        <f>_xll.Interp2dTab(-1,0,'Internal Flash'!$B$196:$L$196,'Internal Flash'!$A$197:$A$209,'Internal Flash'!$B$197:$L$209,'Fuel Pressure Calc'!K11,K11)</f>
        <v>0</v>
      </c>
      <c r="L61" s="5">
        <f>_xll.Interp2dTab(-1,0,'Internal Flash'!$B$196:$L$196,'Internal Flash'!$A$197:$A$209,'Internal Flash'!$B$197:$L$209,'Fuel Pressure Calc'!L11,L11)</f>
        <v>0</v>
      </c>
      <c r="M61" s="5">
        <f>_xll.Interp2dTab(-1,0,'Internal Flash'!$B$196:$L$196,'Internal Flash'!$A$197:$A$209,'Internal Flash'!$B$197:$L$209,'Fuel Pressure Calc'!M11,M11)</f>
        <v>0</v>
      </c>
      <c r="N61" s="5">
        <f>_xll.Interp2dTab(-1,0,'Internal Flash'!$B$196:$L$196,'Internal Flash'!$A$197:$A$209,'Internal Flash'!$B$197:$L$209,'Fuel Pressure Calc'!N11,N11)</f>
        <v>0</v>
      </c>
      <c r="O61" s="5">
        <f>_xll.Interp2dTab(-1,0,'Internal Flash'!$B$196:$L$196,'Internal Flash'!$A$197:$A$209,'Internal Flash'!$B$197:$L$209,'Fuel Pressure Calc'!O11,O11)</f>
        <v>0</v>
      </c>
      <c r="P61" s="5">
        <f>_xll.Interp2dTab(-1,0,'Internal Flash'!$B$196:$L$196,'Internal Flash'!$A$197:$A$209,'Internal Flash'!$B$197:$L$209,'Fuel Pressure Calc'!P11,P11)</f>
        <v>0</v>
      </c>
      <c r="Q61" s="5">
        <f>_xll.Interp2dTab(-1,0,'Internal Flash'!$B$196:$L$196,'Internal Flash'!$A$197:$A$209,'Internal Flash'!$B$197:$L$209,'Fuel Pressure Calc'!Q11,Q11)</f>
        <v>0</v>
      </c>
      <c r="R61" s="5">
        <f>_xll.Interp2dTab(-1,0,'Internal Flash'!$B$196:$L$196,'Internal Flash'!$A$197:$A$209,'Internal Flash'!$B$197:$L$209,'Fuel Pressure Calc'!R11,R11)</f>
        <v>0</v>
      </c>
      <c r="S61" s="16">
        <f t="shared" si="19"/>
        <v>0</v>
      </c>
      <c r="U61" s="3">
        <f>'CSP5'!$A$175</f>
        <v>1400</v>
      </c>
      <c r="V61" s="16">
        <f t="shared" si="20"/>
        <v>0</v>
      </c>
      <c r="W61" s="5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5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5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5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5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5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5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5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5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5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5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5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5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5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5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5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6">
        <f t="shared" si="21"/>
        <v>0</v>
      </c>
    </row>
    <row r="62" spans="1:39" x14ac:dyDescent="0.25">
      <c r="A62" s="3">
        <f>'CSP5'!$A$176</f>
        <v>1550</v>
      </c>
      <c r="B62" s="16">
        <f t="shared" si="18"/>
        <v>0</v>
      </c>
      <c r="C62" s="5">
        <f>_xll.Interp2dTab(-1,0,'Internal Flash'!$B$196:$L$196,'Internal Flash'!$A$197:$A$209,'Internal Flash'!$B$197:$L$209,'Fuel Pressure Calc'!C12,C12)</f>
        <v>0</v>
      </c>
      <c r="D62" s="5">
        <f>_xll.Interp2dTab(-1,0,'Internal Flash'!$B$196:$L$196,'Internal Flash'!$A$197:$A$209,'Internal Flash'!$B$197:$L$209,'Fuel Pressure Calc'!D12,D12)</f>
        <v>177.370323208168</v>
      </c>
      <c r="E62" s="5">
        <f>_xll.Interp2dTab(-1,0,'Internal Flash'!$B$196:$L$196,'Internal Flash'!$A$197:$A$209,'Internal Flash'!$B$197:$L$209,'Fuel Pressure Calc'!E12,E12)</f>
        <v>176.78268081297918</v>
      </c>
      <c r="F62" s="5">
        <f>_xll.Interp2dTab(-1,0,'Internal Flash'!$B$196:$L$196,'Internal Flash'!$A$197:$A$209,'Internal Flash'!$B$197:$L$209,'Fuel Pressure Calc'!F12,F12)</f>
        <v>160</v>
      </c>
      <c r="G62" s="5">
        <f>_xll.Interp2dTab(-1,0,'Internal Flash'!$B$196:$L$196,'Internal Flash'!$A$197:$A$209,'Internal Flash'!$B$197:$L$209,'Fuel Pressure Calc'!G12,G12)</f>
        <v>160</v>
      </c>
      <c r="H62" s="5">
        <f>_xll.Interp2dTab(-1,0,'Internal Flash'!$B$196:$L$196,'Internal Flash'!$A$197:$A$209,'Internal Flash'!$B$197:$L$209,'Fuel Pressure Calc'!H12,H12)</f>
        <v>159.99999999999997</v>
      </c>
      <c r="I62" s="5">
        <f>_xll.Interp2dTab(-1,0,'Internal Flash'!$B$196:$L$196,'Internal Flash'!$A$197:$A$209,'Internal Flash'!$B$197:$L$209,'Fuel Pressure Calc'!I12,I12)</f>
        <v>160</v>
      </c>
      <c r="J62" s="5">
        <f>_xll.Interp2dTab(-1,0,'Internal Flash'!$B$196:$L$196,'Internal Flash'!$A$197:$A$209,'Internal Flash'!$B$197:$L$209,'Fuel Pressure Calc'!J12,J12)</f>
        <v>0</v>
      </c>
      <c r="K62" s="5">
        <f>_xll.Interp2dTab(-1,0,'Internal Flash'!$B$196:$L$196,'Internal Flash'!$A$197:$A$209,'Internal Flash'!$B$197:$L$209,'Fuel Pressure Calc'!K12,K12)</f>
        <v>0</v>
      </c>
      <c r="L62" s="5">
        <f>_xll.Interp2dTab(-1,0,'Internal Flash'!$B$196:$L$196,'Internal Flash'!$A$197:$A$209,'Internal Flash'!$B$197:$L$209,'Fuel Pressure Calc'!L12,L12)</f>
        <v>0</v>
      </c>
      <c r="M62" s="5">
        <f>_xll.Interp2dTab(-1,0,'Internal Flash'!$B$196:$L$196,'Internal Flash'!$A$197:$A$209,'Internal Flash'!$B$197:$L$209,'Fuel Pressure Calc'!M12,M12)</f>
        <v>0</v>
      </c>
      <c r="N62" s="5">
        <f>_xll.Interp2dTab(-1,0,'Internal Flash'!$B$196:$L$196,'Internal Flash'!$A$197:$A$209,'Internal Flash'!$B$197:$L$209,'Fuel Pressure Calc'!N12,N12)</f>
        <v>0</v>
      </c>
      <c r="O62" s="5">
        <f>_xll.Interp2dTab(-1,0,'Internal Flash'!$B$196:$L$196,'Internal Flash'!$A$197:$A$209,'Internal Flash'!$B$197:$L$209,'Fuel Pressure Calc'!O12,O12)</f>
        <v>0</v>
      </c>
      <c r="P62" s="5">
        <f>_xll.Interp2dTab(-1,0,'Internal Flash'!$B$196:$L$196,'Internal Flash'!$A$197:$A$209,'Internal Flash'!$B$197:$L$209,'Fuel Pressure Calc'!P12,P12)</f>
        <v>0</v>
      </c>
      <c r="Q62" s="5">
        <f>_xll.Interp2dTab(-1,0,'Internal Flash'!$B$196:$L$196,'Internal Flash'!$A$197:$A$209,'Internal Flash'!$B$197:$L$209,'Fuel Pressure Calc'!Q12,Q12)</f>
        <v>0</v>
      </c>
      <c r="R62" s="5">
        <f>_xll.Interp2dTab(-1,0,'Internal Flash'!$B$196:$L$196,'Internal Flash'!$A$197:$A$209,'Internal Flash'!$B$197:$L$209,'Fuel Pressure Calc'!R12,R12)</f>
        <v>0</v>
      </c>
      <c r="S62" s="16">
        <f t="shared" si="19"/>
        <v>0</v>
      </c>
      <c r="U62" s="3">
        <f>'CSP5'!$A$176</f>
        <v>1550</v>
      </c>
      <c r="V62" s="16">
        <f t="shared" si="20"/>
        <v>0</v>
      </c>
      <c r="W62" s="5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5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5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5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5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5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5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5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5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5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5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5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5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5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5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5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6">
        <f t="shared" si="21"/>
        <v>0</v>
      </c>
    </row>
    <row r="63" spans="1:39" x14ac:dyDescent="0.25">
      <c r="A63" s="3">
        <f>'CSP5'!$A$177</f>
        <v>1700</v>
      </c>
      <c r="B63" s="16">
        <f t="shared" si="18"/>
        <v>0</v>
      </c>
      <c r="C63" s="5">
        <f>_xll.Interp2dTab(-1,0,'Internal Flash'!$B$196:$L$196,'Internal Flash'!$A$197:$A$209,'Internal Flash'!$B$197:$L$209,'Fuel Pressure Calc'!C13,C13)</f>
        <v>0</v>
      </c>
      <c r="D63" s="5">
        <f>_xll.Interp2dTab(-1,0,'Internal Flash'!$B$196:$L$196,'Internal Flash'!$A$197:$A$209,'Internal Flash'!$B$197:$L$209,'Fuel Pressure Calc'!D13,D13)</f>
        <v>170.533183648288</v>
      </c>
      <c r="E63" s="5">
        <f>_xll.Interp2dTab(-1,0,'Internal Flash'!$B$196:$L$196,'Internal Flash'!$A$197:$A$209,'Internal Flash'!$B$197:$L$209,'Fuel Pressure Calc'!E13,E13)</f>
        <v>169.30256301410239</v>
      </c>
      <c r="F63" s="5">
        <f>_xll.Interp2dTab(-1,0,'Internal Flash'!$B$196:$L$196,'Internal Flash'!$A$197:$A$209,'Internal Flash'!$B$197:$L$209,'Fuel Pressure Calc'!F13,F13)</f>
        <v>160</v>
      </c>
      <c r="G63" s="5">
        <f>_xll.Interp2dTab(-1,0,'Internal Flash'!$B$196:$L$196,'Internal Flash'!$A$197:$A$209,'Internal Flash'!$B$197:$L$209,'Fuel Pressure Calc'!G13,G13)</f>
        <v>160</v>
      </c>
      <c r="H63" s="5">
        <f>_xll.Interp2dTab(-1,0,'Internal Flash'!$B$196:$L$196,'Internal Flash'!$A$197:$A$209,'Internal Flash'!$B$197:$L$209,'Fuel Pressure Calc'!H13,H13)</f>
        <v>160</v>
      </c>
      <c r="I63" s="5">
        <f>_xll.Interp2dTab(-1,0,'Internal Flash'!$B$196:$L$196,'Internal Flash'!$A$197:$A$209,'Internal Flash'!$B$197:$L$209,'Fuel Pressure Calc'!I13,I13)</f>
        <v>160</v>
      </c>
      <c r="J63" s="5">
        <f>_xll.Interp2dTab(-1,0,'Internal Flash'!$B$196:$L$196,'Internal Flash'!$A$197:$A$209,'Internal Flash'!$B$197:$L$209,'Fuel Pressure Calc'!J13,J13)</f>
        <v>0</v>
      </c>
      <c r="K63" s="5">
        <f>_xll.Interp2dTab(-1,0,'Internal Flash'!$B$196:$L$196,'Internal Flash'!$A$197:$A$209,'Internal Flash'!$B$197:$L$209,'Fuel Pressure Calc'!K13,K13)</f>
        <v>0</v>
      </c>
      <c r="L63" s="5">
        <f>_xll.Interp2dTab(-1,0,'Internal Flash'!$B$196:$L$196,'Internal Flash'!$A$197:$A$209,'Internal Flash'!$B$197:$L$209,'Fuel Pressure Calc'!L13,L13)</f>
        <v>0</v>
      </c>
      <c r="M63" s="5">
        <f>_xll.Interp2dTab(-1,0,'Internal Flash'!$B$196:$L$196,'Internal Flash'!$A$197:$A$209,'Internal Flash'!$B$197:$L$209,'Fuel Pressure Calc'!M13,M13)</f>
        <v>0</v>
      </c>
      <c r="N63" s="5">
        <f>_xll.Interp2dTab(-1,0,'Internal Flash'!$B$196:$L$196,'Internal Flash'!$A$197:$A$209,'Internal Flash'!$B$197:$L$209,'Fuel Pressure Calc'!N13,N13)</f>
        <v>0</v>
      </c>
      <c r="O63" s="5">
        <f>_xll.Interp2dTab(-1,0,'Internal Flash'!$B$196:$L$196,'Internal Flash'!$A$197:$A$209,'Internal Flash'!$B$197:$L$209,'Fuel Pressure Calc'!O13,O13)</f>
        <v>0</v>
      </c>
      <c r="P63" s="5">
        <f>_xll.Interp2dTab(-1,0,'Internal Flash'!$B$196:$L$196,'Internal Flash'!$A$197:$A$209,'Internal Flash'!$B$197:$L$209,'Fuel Pressure Calc'!P13,P13)</f>
        <v>0</v>
      </c>
      <c r="Q63" s="5">
        <f>_xll.Interp2dTab(-1,0,'Internal Flash'!$B$196:$L$196,'Internal Flash'!$A$197:$A$209,'Internal Flash'!$B$197:$L$209,'Fuel Pressure Calc'!Q13,Q13)</f>
        <v>0</v>
      </c>
      <c r="R63" s="5">
        <f>_xll.Interp2dTab(-1,0,'Internal Flash'!$B$196:$L$196,'Internal Flash'!$A$197:$A$209,'Internal Flash'!$B$197:$L$209,'Fuel Pressure Calc'!R13,R13)</f>
        <v>0</v>
      </c>
      <c r="S63" s="16">
        <f t="shared" si="19"/>
        <v>0</v>
      </c>
      <c r="U63" s="3">
        <f>'CSP5'!$A$177</f>
        <v>1700</v>
      </c>
      <c r="V63" s="16">
        <f t="shared" si="20"/>
        <v>0</v>
      </c>
      <c r="W63" s="5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5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5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5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5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5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5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5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5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5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5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5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5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5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5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5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6">
        <f t="shared" si="21"/>
        <v>0</v>
      </c>
    </row>
    <row r="64" spans="1:39" x14ac:dyDescent="0.25">
      <c r="A64" s="3">
        <f>'CSP5'!$A$178</f>
        <v>1800</v>
      </c>
      <c r="B64" s="16">
        <f t="shared" si="18"/>
        <v>0</v>
      </c>
      <c r="C64" s="5">
        <f>_xll.Interp2dTab(-1,0,'Internal Flash'!$B$196:$L$196,'Internal Flash'!$A$197:$A$209,'Internal Flash'!$B$197:$L$209,'Fuel Pressure Calc'!C14,C14)</f>
        <v>0</v>
      </c>
      <c r="D64" s="5">
        <f>_xll.Interp2dTab(-1,0,'Internal Flash'!$B$196:$L$196,'Internal Flash'!$A$197:$A$209,'Internal Flash'!$B$197:$L$209,'Fuel Pressure Calc'!D14,D14)</f>
        <v>165.26890717964798</v>
      </c>
      <c r="E64" s="5">
        <f>_xll.Interp2dTab(-1,0,'Internal Flash'!$B$196:$L$196,'Internal Flash'!$A$197:$A$209,'Internal Flash'!$B$197:$L$209,'Fuel Pressure Calc'!E14,E14)</f>
        <v>164.13951874215041</v>
      </c>
      <c r="F64" s="5">
        <f>_xll.Interp2dTab(-1,0,'Internal Flash'!$B$196:$L$196,'Internal Flash'!$A$197:$A$209,'Internal Flash'!$B$197:$L$209,'Fuel Pressure Calc'!F14,F14)</f>
        <v>159.99999999999997</v>
      </c>
      <c r="G64" s="5">
        <f>_xll.Interp2dTab(-1,0,'Internal Flash'!$B$196:$L$196,'Internal Flash'!$A$197:$A$209,'Internal Flash'!$B$197:$L$209,'Fuel Pressure Calc'!G14,G14)</f>
        <v>160</v>
      </c>
      <c r="H64" s="5">
        <f>_xll.Interp2dTab(-1,0,'Internal Flash'!$B$196:$L$196,'Internal Flash'!$A$197:$A$209,'Internal Flash'!$B$197:$L$209,'Fuel Pressure Calc'!H14,H14)</f>
        <v>160</v>
      </c>
      <c r="I64" s="5">
        <f>_xll.Interp2dTab(-1,0,'Internal Flash'!$B$196:$L$196,'Internal Flash'!$A$197:$A$209,'Internal Flash'!$B$197:$L$209,'Fuel Pressure Calc'!I14,I14)</f>
        <v>160</v>
      </c>
      <c r="J64" s="5">
        <f>_xll.Interp2dTab(-1,0,'Internal Flash'!$B$196:$L$196,'Internal Flash'!$A$197:$A$209,'Internal Flash'!$B$197:$L$209,'Fuel Pressure Calc'!J14,J14)</f>
        <v>0</v>
      </c>
      <c r="K64" s="5">
        <f>_xll.Interp2dTab(-1,0,'Internal Flash'!$B$196:$L$196,'Internal Flash'!$A$197:$A$209,'Internal Flash'!$B$197:$L$209,'Fuel Pressure Calc'!K14,K14)</f>
        <v>0</v>
      </c>
      <c r="L64" s="5">
        <f>_xll.Interp2dTab(-1,0,'Internal Flash'!$B$196:$L$196,'Internal Flash'!$A$197:$A$209,'Internal Flash'!$B$197:$L$209,'Fuel Pressure Calc'!L14,L14)</f>
        <v>0</v>
      </c>
      <c r="M64" s="5">
        <f>_xll.Interp2dTab(-1,0,'Internal Flash'!$B$196:$L$196,'Internal Flash'!$A$197:$A$209,'Internal Flash'!$B$197:$L$209,'Fuel Pressure Calc'!M14,M14)</f>
        <v>0</v>
      </c>
      <c r="N64" s="5">
        <f>_xll.Interp2dTab(-1,0,'Internal Flash'!$B$196:$L$196,'Internal Flash'!$A$197:$A$209,'Internal Flash'!$B$197:$L$209,'Fuel Pressure Calc'!N14,N14)</f>
        <v>0</v>
      </c>
      <c r="O64" s="5">
        <f>_xll.Interp2dTab(-1,0,'Internal Flash'!$B$196:$L$196,'Internal Flash'!$A$197:$A$209,'Internal Flash'!$B$197:$L$209,'Fuel Pressure Calc'!O14,O14)</f>
        <v>0</v>
      </c>
      <c r="P64" s="5">
        <f>_xll.Interp2dTab(-1,0,'Internal Flash'!$B$196:$L$196,'Internal Flash'!$A$197:$A$209,'Internal Flash'!$B$197:$L$209,'Fuel Pressure Calc'!P14,P14)</f>
        <v>0</v>
      </c>
      <c r="Q64" s="5">
        <f>_xll.Interp2dTab(-1,0,'Internal Flash'!$B$196:$L$196,'Internal Flash'!$A$197:$A$209,'Internal Flash'!$B$197:$L$209,'Fuel Pressure Calc'!Q14,Q14)</f>
        <v>0</v>
      </c>
      <c r="R64" s="5">
        <f>_xll.Interp2dTab(-1,0,'Internal Flash'!$B$196:$L$196,'Internal Flash'!$A$197:$A$209,'Internal Flash'!$B$197:$L$209,'Fuel Pressure Calc'!R14,R14)</f>
        <v>0</v>
      </c>
      <c r="S64" s="16">
        <f t="shared" si="19"/>
        <v>0</v>
      </c>
      <c r="U64" s="3">
        <f>'CSP5'!$A$178</f>
        <v>1800</v>
      </c>
      <c r="V64" s="16">
        <f t="shared" si="20"/>
        <v>0</v>
      </c>
      <c r="W64" s="5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5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5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5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5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5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5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5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5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5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5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5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5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5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5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5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6">
        <f t="shared" si="21"/>
        <v>0</v>
      </c>
    </row>
    <row r="65" spans="1:39" x14ac:dyDescent="0.25">
      <c r="A65" s="3">
        <f>'CSP5'!$A$179</f>
        <v>2000</v>
      </c>
      <c r="B65" s="16">
        <f t="shared" si="18"/>
        <v>0</v>
      </c>
      <c r="C65" s="5">
        <f>_xll.Interp2dTab(-1,0,'Internal Flash'!$B$196:$L$196,'Internal Flash'!$A$197:$A$209,'Internal Flash'!$B$197:$L$209,'Fuel Pressure Calc'!C15,C15)</f>
        <v>0</v>
      </c>
      <c r="D65" s="5">
        <f>_xll.Interp2dTab(-1,0,'Internal Flash'!$B$196:$L$196,'Internal Flash'!$A$197:$A$209,'Internal Flash'!$B$197:$L$209,'Fuel Pressure Calc'!D15,D15)</f>
        <v>161.57107395289597</v>
      </c>
      <c r="E65" s="5">
        <f>_xll.Interp2dTab(-1,0,'Internal Flash'!$B$196:$L$196,'Internal Flash'!$A$197:$A$209,'Internal Flash'!$B$197:$L$209,'Fuel Pressure Calc'!E15,E15)</f>
        <v>160</v>
      </c>
      <c r="F65" s="5">
        <f>_xll.Interp2dTab(-1,0,'Internal Flash'!$B$196:$L$196,'Internal Flash'!$A$197:$A$209,'Internal Flash'!$B$197:$L$209,'Fuel Pressure Calc'!F15,F15)</f>
        <v>160</v>
      </c>
      <c r="G65" s="5">
        <f>_xll.Interp2dTab(-1,0,'Internal Flash'!$B$196:$L$196,'Internal Flash'!$A$197:$A$209,'Internal Flash'!$B$197:$L$209,'Fuel Pressure Calc'!G15,G15)</f>
        <v>160</v>
      </c>
      <c r="H65" s="5">
        <f>_xll.Interp2dTab(-1,0,'Internal Flash'!$B$196:$L$196,'Internal Flash'!$A$197:$A$209,'Internal Flash'!$B$197:$L$209,'Fuel Pressure Calc'!H15,H15)</f>
        <v>160</v>
      </c>
      <c r="I65" s="5">
        <f>_xll.Interp2dTab(-1,0,'Internal Flash'!$B$196:$L$196,'Internal Flash'!$A$197:$A$209,'Internal Flash'!$B$197:$L$209,'Fuel Pressure Calc'!I15,I15)</f>
        <v>0</v>
      </c>
      <c r="J65" s="5">
        <f>_xll.Interp2dTab(-1,0,'Internal Flash'!$B$196:$L$196,'Internal Flash'!$A$197:$A$209,'Internal Flash'!$B$197:$L$209,'Fuel Pressure Calc'!J15,J15)</f>
        <v>0</v>
      </c>
      <c r="K65" s="5">
        <f>_xll.Interp2dTab(-1,0,'Internal Flash'!$B$196:$L$196,'Internal Flash'!$A$197:$A$209,'Internal Flash'!$B$197:$L$209,'Fuel Pressure Calc'!K15,K15)</f>
        <v>0</v>
      </c>
      <c r="L65" s="5">
        <f>_xll.Interp2dTab(-1,0,'Internal Flash'!$B$196:$L$196,'Internal Flash'!$A$197:$A$209,'Internal Flash'!$B$197:$L$209,'Fuel Pressure Calc'!L15,L15)</f>
        <v>0</v>
      </c>
      <c r="M65" s="5">
        <f>_xll.Interp2dTab(-1,0,'Internal Flash'!$B$196:$L$196,'Internal Flash'!$A$197:$A$209,'Internal Flash'!$B$197:$L$209,'Fuel Pressure Calc'!M15,M15)</f>
        <v>0</v>
      </c>
      <c r="N65" s="5">
        <f>_xll.Interp2dTab(-1,0,'Internal Flash'!$B$196:$L$196,'Internal Flash'!$A$197:$A$209,'Internal Flash'!$B$197:$L$209,'Fuel Pressure Calc'!N15,N15)</f>
        <v>0</v>
      </c>
      <c r="O65" s="5">
        <f>_xll.Interp2dTab(-1,0,'Internal Flash'!$B$196:$L$196,'Internal Flash'!$A$197:$A$209,'Internal Flash'!$B$197:$L$209,'Fuel Pressure Calc'!O15,O15)</f>
        <v>0</v>
      </c>
      <c r="P65" s="5">
        <f>_xll.Interp2dTab(-1,0,'Internal Flash'!$B$196:$L$196,'Internal Flash'!$A$197:$A$209,'Internal Flash'!$B$197:$L$209,'Fuel Pressure Calc'!P15,P15)</f>
        <v>0</v>
      </c>
      <c r="Q65" s="5">
        <f>_xll.Interp2dTab(-1,0,'Internal Flash'!$B$196:$L$196,'Internal Flash'!$A$197:$A$209,'Internal Flash'!$B$197:$L$209,'Fuel Pressure Calc'!Q15,Q15)</f>
        <v>0</v>
      </c>
      <c r="R65" s="5">
        <f>_xll.Interp2dTab(-1,0,'Internal Flash'!$B$196:$L$196,'Internal Flash'!$A$197:$A$209,'Internal Flash'!$B$197:$L$209,'Fuel Pressure Calc'!R15,R15)</f>
        <v>0</v>
      </c>
      <c r="S65" s="16">
        <f t="shared" si="19"/>
        <v>0</v>
      </c>
      <c r="U65" s="3">
        <f>'CSP5'!$A$179</f>
        <v>2000</v>
      </c>
      <c r="V65" s="16">
        <f t="shared" si="20"/>
        <v>0</v>
      </c>
      <c r="W65" s="5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5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5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5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5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5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5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5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5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5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5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5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5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5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5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5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6">
        <f t="shared" si="21"/>
        <v>0</v>
      </c>
    </row>
    <row r="66" spans="1:39" x14ac:dyDescent="0.25">
      <c r="A66" s="3">
        <f>'CSP5'!$A$180</f>
        <v>2200</v>
      </c>
      <c r="B66" s="16">
        <f t="shared" si="18"/>
        <v>0</v>
      </c>
      <c r="C66" s="5">
        <f>_xll.Interp2dTab(-1,0,'Internal Flash'!$B$196:$L$196,'Internal Flash'!$A$197:$A$209,'Internal Flash'!$B$197:$L$209,'Fuel Pressure Calc'!C16,C16)</f>
        <v>0</v>
      </c>
      <c r="D66" s="5">
        <f>_xll.Interp2dTab(-1,0,'Internal Flash'!$B$196:$L$196,'Internal Flash'!$A$197:$A$209,'Internal Flash'!$B$197:$L$209,'Fuel Pressure Calc'!D16,D16)</f>
        <v>0</v>
      </c>
      <c r="E66" s="5">
        <f>_xll.Interp2dTab(-1,0,'Internal Flash'!$B$196:$L$196,'Internal Flash'!$A$197:$A$209,'Internal Flash'!$B$197:$L$209,'Fuel Pressure Calc'!E16,E16)</f>
        <v>0</v>
      </c>
      <c r="F66" s="5">
        <f>_xll.Interp2dTab(-1,0,'Internal Flash'!$B$196:$L$196,'Internal Flash'!$A$197:$A$209,'Internal Flash'!$B$197:$L$209,'Fuel Pressure Calc'!F16,F16)</f>
        <v>0</v>
      </c>
      <c r="G66" s="5">
        <f>_xll.Interp2dTab(-1,0,'Internal Flash'!$B$196:$L$196,'Internal Flash'!$A$197:$A$209,'Internal Flash'!$B$197:$L$209,'Fuel Pressure Calc'!G16,G16)</f>
        <v>0</v>
      </c>
      <c r="H66" s="5">
        <f>_xll.Interp2dTab(-1,0,'Internal Flash'!$B$196:$L$196,'Internal Flash'!$A$197:$A$209,'Internal Flash'!$B$197:$L$209,'Fuel Pressure Calc'!H16,H16)</f>
        <v>0</v>
      </c>
      <c r="I66" s="5">
        <f>_xll.Interp2dTab(-1,0,'Internal Flash'!$B$196:$L$196,'Internal Flash'!$A$197:$A$209,'Internal Flash'!$B$197:$L$209,'Fuel Pressure Calc'!I16,I16)</f>
        <v>0</v>
      </c>
      <c r="J66" s="5">
        <f>_xll.Interp2dTab(-1,0,'Internal Flash'!$B$196:$L$196,'Internal Flash'!$A$197:$A$209,'Internal Flash'!$B$197:$L$209,'Fuel Pressure Calc'!J16,J16)</f>
        <v>0</v>
      </c>
      <c r="K66" s="5">
        <f>_xll.Interp2dTab(-1,0,'Internal Flash'!$B$196:$L$196,'Internal Flash'!$A$197:$A$209,'Internal Flash'!$B$197:$L$209,'Fuel Pressure Calc'!K16,K16)</f>
        <v>0</v>
      </c>
      <c r="L66" s="5">
        <f>_xll.Interp2dTab(-1,0,'Internal Flash'!$B$196:$L$196,'Internal Flash'!$A$197:$A$209,'Internal Flash'!$B$197:$L$209,'Fuel Pressure Calc'!L16,L16)</f>
        <v>0</v>
      </c>
      <c r="M66" s="5">
        <f>_xll.Interp2dTab(-1,0,'Internal Flash'!$B$196:$L$196,'Internal Flash'!$A$197:$A$209,'Internal Flash'!$B$197:$L$209,'Fuel Pressure Calc'!M16,M16)</f>
        <v>0</v>
      </c>
      <c r="N66" s="5">
        <f>_xll.Interp2dTab(-1,0,'Internal Flash'!$B$196:$L$196,'Internal Flash'!$A$197:$A$209,'Internal Flash'!$B$197:$L$209,'Fuel Pressure Calc'!N16,N16)</f>
        <v>0</v>
      </c>
      <c r="O66" s="5">
        <f>_xll.Interp2dTab(-1,0,'Internal Flash'!$B$196:$L$196,'Internal Flash'!$A$197:$A$209,'Internal Flash'!$B$197:$L$209,'Fuel Pressure Calc'!O16,O16)</f>
        <v>0</v>
      </c>
      <c r="P66" s="5">
        <f>_xll.Interp2dTab(-1,0,'Internal Flash'!$B$196:$L$196,'Internal Flash'!$A$197:$A$209,'Internal Flash'!$B$197:$L$209,'Fuel Pressure Calc'!P16,P16)</f>
        <v>0</v>
      </c>
      <c r="Q66" s="5">
        <f>_xll.Interp2dTab(-1,0,'Internal Flash'!$B$196:$L$196,'Internal Flash'!$A$197:$A$209,'Internal Flash'!$B$197:$L$209,'Fuel Pressure Calc'!Q16,Q16)</f>
        <v>0</v>
      </c>
      <c r="R66" s="5">
        <f>_xll.Interp2dTab(-1,0,'Internal Flash'!$B$196:$L$196,'Internal Flash'!$A$197:$A$209,'Internal Flash'!$B$197:$L$209,'Fuel Pressure Calc'!R16,R16)</f>
        <v>0</v>
      </c>
      <c r="S66" s="16">
        <f t="shared" si="19"/>
        <v>0</v>
      </c>
      <c r="U66" s="3">
        <f>'CSP5'!$A$180</f>
        <v>2200</v>
      </c>
      <c r="V66" s="16">
        <f t="shared" si="20"/>
        <v>0</v>
      </c>
      <c r="W66" s="5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5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5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5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5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5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5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5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5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5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5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5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5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5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5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5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6">
        <f t="shared" si="21"/>
        <v>0</v>
      </c>
    </row>
    <row r="67" spans="1:39" x14ac:dyDescent="0.25">
      <c r="A67" s="3">
        <f>'CSP5'!$A$181</f>
        <v>2400</v>
      </c>
      <c r="B67" s="16">
        <f t="shared" si="18"/>
        <v>0</v>
      </c>
      <c r="C67" s="5">
        <f>_xll.Interp2dTab(-1,0,'Internal Flash'!$B$196:$L$196,'Internal Flash'!$A$197:$A$209,'Internal Flash'!$B$197:$L$209,'Fuel Pressure Calc'!C17,C17)</f>
        <v>0</v>
      </c>
      <c r="D67" s="5">
        <f>_xll.Interp2dTab(-1,0,'Internal Flash'!$B$196:$L$196,'Internal Flash'!$A$197:$A$209,'Internal Flash'!$B$197:$L$209,'Fuel Pressure Calc'!D17,D17)</f>
        <v>0</v>
      </c>
      <c r="E67" s="5">
        <f>_xll.Interp2dTab(-1,0,'Internal Flash'!$B$196:$L$196,'Internal Flash'!$A$197:$A$209,'Internal Flash'!$B$197:$L$209,'Fuel Pressure Calc'!E17,E17)</f>
        <v>0</v>
      </c>
      <c r="F67" s="5">
        <f>_xll.Interp2dTab(-1,0,'Internal Flash'!$B$196:$L$196,'Internal Flash'!$A$197:$A$209,'Internal Flash'!$B$197:$L$209,'Fuel Pressure Calc'!F17,F17)</f>
        <v>0</v>
      </c>
      <c r="G67" s="5">
        <f>_xll.Interp2dTab(-1,0,'Internal Flash'!$B$196:$L$196,'Internal Flash'!$A$197:$A$209,'Internal Flash'!$B$197:$L$209,'Fuel Pressure Calc'!G17,G17)</f>
        <v>0</v>
      </c>
      <c r="H67" s="5">
        <f>_xll.Interp2dTab(-1,0,'Internal Flash'!$B$196:$L$196,'Internal Flash'!$A$197:$A$209,'Internal Flash'!$B$197:$L$209,'Fuel Pressure Calc'!H17,H17)</f>
        <v>0</v>
      </c>
      <c r="I67" s="5">
        <f>_xll.Interp2dTab(-1,0,'Internal Flash'!$B$196:$L$196,'Internal Flash'!$A$197:$A$209,'Internal Flash'!$B$197:$L$209,'Fuel Pressure Calc'!I17,I17)</f>
        <v>0</v>
      </c>
      <c r="J67" s="5">
        <f>_xll.Interp2dTab(-1,0,'Internal Flash'!$B$196:$L$196,'Internal Flash'!$A$197:$A$209,'Internal Flash'!$B$197:$L$209,'Fuel Pressure Calc'!J17,J17)</f>
        <v>0</v>
      </c>
      <c r="K67" s="5">
        <f>_xll.Interp2dTab(-1,0,'Internal Flash'!$B$196:$L$196,'Internal Flash'!$A$197:$A$209,'Internal Flash'!$B$197:$L$209,'Fuel Pressure Calc'!K17,K17)</f>
        <v>0</v>
      </c>
      <c r="L67" s="5">
        <f>_xll.Interp2dTab(-1,0,'Internal Flash'!$B$196:$L$196,'Internal Flash'!$A$197:$A$209,'Internal Flash'!$B$197:$L$209,'Fuel Pressure Calc'!L17,L17)</f>
        <v>0</v>
      </c>
      <c r="M67" s="5">
        <f>_xll.Interp2dTab(-1,0,'Internal Flash'!$B$196:$L$196,'Internal Flash'!$A$197:$A$209,'Internal Flash'!$B$197:$L$209,'Fuel Pressure Calc'!M17,M17)</f>
        <v>0</v>
      </c>
      <c r="N67" s="5">
        <f>_xll.Interp2dTab(-1,0,'Internal Flash'!$B$196:$L$196,'Internal Flash'!$A$197:$A$209,'Internal Flash'!$B$197:$L$209,'Fuel Pressure Calc'!N17,N17)</f>
        <v>0</v>
      </c>
      <c r="O67" s="5">
        <f>_xll.Interp2dTab(-1,0,'Internal Flash'!$B$196:$L$196,'Internal Flash'!$A$197:$A$209,'Internal Flash'!$B$197:$L$209,'Fuel Pressure Calc'!O17,O17)</f>
        <v>0</v>
      </c>
      <c r="P67" s="5">
        <f>_xll.Interp2dTab(-1,0,'Internal Flash'!$B$196:$L$196,'Internal Flash'!$A$197:$A$209,'Internal Flash'!$B$197:$L$209,'Fuel Pressure Calc'!P17,P17)</f>
        <v>0</v>
      </c>
      <c r="Q67" s="5">
        <f>_xll.Interp2dTab(-1,0,'Internal Flash'!$B$196:$L$196,'Internal Flash'!$A$197:$A$209,'Internal Flash'!$B$197:$L$209,'Fuel Pressure Calc'!Q17,Q17)</f>
        <v>0</v>
      </c>
      <c r="R67" s="5">
        <f>_xll.Interp2dTab(-1,0,'Internal Flash'!$B$196:$L$196,'Internal Flash'!$A$197:$A$209,'Internal Flash'!$B$197:$L$209,'Fuel Pressure Calc'!R17,R17)</f>
        <v>0</v>
      </c>
      <c r="S67" s="16">
        <f t="shared" si="19"/>
        <v>0</v>
      </c>
      <c r="U67" s="3">
        <f>'CSP5'!$A$181</f>
        <v>2400</v>
      </c>
      <c r="V67" s="16">
        <f t="shared" si="20"/>
        <v>0</v>
      </c>
      <c r="W67" s="5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5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5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5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5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5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5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5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5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5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5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5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5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5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5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5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6">
        <f t="shared" si="21"/>
        <v>0</v>
      </c>
    </row>
    <row r="68" spans="1:39" x14ac:dyDescent="0.25">
      <c r="A68" s="3">
        <f>'CSP5'!$A$182</f>
        <v>2600</v>
      </c>
      <c r="B68" s="16">
        <f t="shared" si="18"/>
        <v>0</v>
      </c>
      <c r="C68" s="5">
        <f>_xll.Interp2dTab(-1,0,'Internal Flash'!$B$196:$L$196,'Internal Flash'!$A$197:$A$209,'Internal Flash'!$B$197:$L$209,'Fuel Pressure Calc'!C18,C18)</f>
        <v>0</v>
      </c>
      <c r="D68" s="5">
        <f>_xll.Interp2dTab(-1,0,'Internal Flash'!$B$196:$L$196,'Internal Flash'!$A$197:$A$209,'Internal Flash'!$B$197:$L$209,'Fuel Pressure Calc'!D18,D18)</f>
        <v>0</v>
      </c>
      <c r="E68" s="5">
        <f>_xll.Interp2dTab(-1,0,'Internal Flash'!$B$196:$L$196,'Internal Flash'!$A$197:$A$209,'Internal Flash'!$B$197:$L$209,'Fuel Pressure Calc'!E18,E18)</f>
        <v>0</v>
      </c>
      <c r="F68" s="5">
        <f>_xll.Interp2dTab(-1,0,'Internal Flash'!$B$196:$L$196,'Internal Flash'!$A$197:$A$209,'Internal Flash'!$B$197:$L$209,'Fuel Pressure Calc'!F18,F18)</f>
        <v>0</v>
      </c>
      <c r="G68" s="5">
        <f>_xll.Interp2dTab(-1,0,'Internal Flash'!$B$196:$L$196,'Internal Flash'!$A$197:$A$209,'Internal Flash'!$B$197:$L$209,'Fuel Pressure Calc'!G18,G18)</f>
        <v>0</v>
      </c>
      <c r="H68" s="5">
        <f>_xll.Interp2dTab(-1,0,'Internal Flash'!$B$196:$L$196,'Internal Flash'!$A$197:$A$209,'Internal Flash'!$B$197:$L$209,'Fuel Pressure Calc'!H18,H18)</f>
        <v>0</v>
      </c>
      <c r="I68" s="5">
        <f>_xll.Interp2dTab(-1,0,'Internal Flash'!$B$196:$L$196,'Internal Flash'!$A$197:$A$209,'Internal Flash'!$B$197:$L$209,'Fuel Pressure Calc'!I18,I18)</f>
        <v>0</v>
      </c>
      <c r="J68" s="5">
        <f>_xll.Interp2dTab(-1,0,'Internal Flash'!$B$196:$L$196,'Internal Flash'!$A$197:$A$209,'Internal Flash'!$B$197:$L$209,'Fuel Pressure Calc'!J18,J18)</f>
        <v>0</v>
      </c>
      <c r="K68" s="5">
        <f>_xll.Interp2dTab(-1,0,'Internal Flash'!$B$196:$L$196,'Internal Flash'!$A$197:$A$209,'Internal Flash'!$B$197:$L$209,'Fuel Pressure Calc'!K18,K18)</f>
        <v>0</v>
      </c>
      <c r="L68" s="5">
        <f>_xll.Interp2dTab(-1,0,'Internal Flash'!$B$196:$L$196,'Internal Flash'!$A$197:$A$209,'Internal Flash'!$B$197:$L$209,'Fuel Pressure Calc'!L18,L18)</f>
        <v>0</v>
      </c>
      <c r="M68" s="5">
        <f>_xll.Interp2dTab(-1,0,'Internal Flash'!$B$196:$L$196,'Internal Flash'!$A$197:$A$209,'Internal Flash'!$B$197:$L$209,'Fuel Pressure Calc'!M18,M18)</f>
        <v>0</v>
      </c>
      <c r="N68" s="5">
        <f>_xll.Interp2dTab(-1,0,'Internal Flash'!$B$196:$L$196,'Internal Flash'!$A$197:$A$209,'Internal Flash'!$B$197:$L$209,'Fuel Pressure Calc'!N18,N18)</f>
        <v>0</v>
      </c>
      <c r="O68" s="5">
        <f>_xll.Interp2dTab(-1,0,'Internal Flash'!$B$196:$L$196,'Internal Flash'!$A$197:$A$209,'Internal Flash'!$B$197:$L$209,'Fuel Pressure Calc'!O18,O18)</f>
        <v>0</v>
      </c>
      <c r="P68" s="5">
        <f>_xll.Interp2dTab(-1,0,'Internal Flash'!$B$196:$L$196,'Internal Flash'!$A$197:$A$209,'Internal Flash'!$B$197:$L$209,'Fuel Pressure Calc'!P18,P18)</f>
        <v>0</v>
      </c>
      <c r="Q68" s="5">
        <f>_xll.Interp2dTab(-1,0,'Internal Flash'!$B$196:$L$196,'Internal Flash'!$A$197:$A$209,'Internal Flash'!$B$197:$L$209,'Fuel Pressure Calc'!Q18,Q18)</f>
        <v>0</v>
      </c>
      <c r="R68" s="5">
        <f>_xll.Interp2dTab(-1,0,'Internal Flash'!$B$196:$L$196,'Internal Flash'!$A$197:$A$209,'Internal Flash'!$B$197:$L$209,'Fuel Pressure Calc'!R18,R18)</f>
        <v>0</v>
      </c>
      <c r="S68" s="16">
        <f t="shared" si="19"/>
        <v>0</v>
      </c>
      <c r="U68" s="3">
        <f>'CSP5'!$A$182</f>
        <v>2600</v>
      </c>
      <c r="V68" s="16">
        <f t="shared" si="20"/>
        <v>0</v>
      </c>
      <c r="W68" s="5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5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5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5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5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5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5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5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5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5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5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5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5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5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5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5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6">
        <f t="shared" si="21"/>
        <v>0</v>
      </c>
    </row>
    <row r="69" spans="1:39" x14ac:dyDescent="0.25">
      <c r="A69" s="3">
        <f>'CSP5'!$A$183</f>
        <v>2800</v>
      </c>
      <c r="B69" s="16">
        <f t="shared" si="18"/>
        <v>0</v>
      </c>
      <c r="C69" s="5">
        <f>_xll.Interp2dTab(-1,0,'Internal Flash'!$B$196:$L$196,'Internal Flash'!$A$197:$A$209,'Internal Flash'!$B$197:$L$209,'Fuel Pressure Calc'!C19,C19)</f>
        <v>0</v>
      </c>
      <c r="D69" s="5">
        <f>_xll.Interp2dTab(-1,0,'Internal Flash'!$B$196:$L$196,'Internal Flash'!$A$197:$A$209,'Internal Flash'!$B$197:$L$209,'Fuel Pressure Calc'!D19,D19)</f>
        <v>0</v>
      </c>
      <c r="E69" s="5">
        <f>_xll.Interp2dTab(-1,0,'Internal Flash'!$B$196:$L$196,'Internal Flash'!$A$197:$A$209,'Internal Flash'!$B$197:$L$209,'Fuel Pressure Calc'!E19,E19)</f>
        <v>0</v>
      </c>
      <c r="F69" s="5">
        <f>_xll.Interp2dTab(-1,0,'Internal Flash'!$B$196:$L$196,'Internal Flash'!$A$197:$A$209,'Internal Flash'!$B$197:$L$209,'Fuel Pressure Calc'!F19,F19)</f>
        <v>0</v>
      </c>
      <c r="G69" s="5">
        <f>_xll.Interp2dTab(-1,0,'Internal Flash'!$B$196:$L$196,'Internal Flash'!$A$197:$A$209,'Internal Flash'!$B$197:$L$209,'Fuel Pressure Calc'!G19,G19)</f>
        <v>0</v>
      </c>
      <c r="H69" s="5">
        <f>_xll.Interp2dTab(-1,0,'Internal Flash'!$B$196:$L$196,'Internal Flash'!$A$197:$A$209,'Internal Flash'!$B$197:$L$209,'Fuel Pressure Calc'!H19,H19)</f>
        <v>0</v>
      </c>
      <c r="I69" s="5">
        <f>_xll.Interp2dTab(-1,0,'Internal Flash'!$B$196:$L$196,'Internal Flash'!$A$197:$A$209,'Internal Flash'!$B$197:$L$209,'Fuel Pressure Calc'!I19,I19)</f>
        <v>0</v>
      </c>
      <c r="J69" s="5">
        <f>_xll.Interp2dTab(-1,0,'Internal Flash'!$B$196:$L$196,'Internal Flash'!$A$197:$A$209,'Internal Flash'!$B$197:$L$209,'Fuel Pressure Calc'!J19,J19)</f>
        <v>0</v>
      </c>
      <c r="K69" s="5">
        <f>_xll.Interp2dTab(-1,0,'Internal Flash'!$B$196:$L$196,'Internal Flash'!$A$197:$A$209,'Internal Flash'!$B$197:$L$209,'Fuel Pressure Calc'!K19,K19)</f>
        <v>0</v>
      </c>
      <c r="L69" s="5">
        <f>_xll.Interp2dTab(-1,0,'Internal Flash'!$B$196:$L$196,'Internal Flash'!$A$197:$A$209,'Internal Flash'!$B$197:$L$209,'Fuel Pressure Calc'!L19,L19)</f>
        <v>0</v>
      </c>
      <c r="M69" s="5">
        <f>_xll.Interp2dTab(-1,0,'Internal Flash'!$B$196:$L$196,'Internal Flash'!$A$197:$A$209,'Internal Flash'!$B$197:$L$209,'Fuel Pressure Calc'!M19,M19)</f>
        <v>0</v>
      </c>
      <c r="N69" s="5">
        <f>_xll.Interp2dTab(-1,0,'Internal Flash'!$B$196:$L$196,'Internal Flash'!$A$197:$A$209,'Internal Flash'!$B$197:$L$209,'Fuel Pressure Calc'!N19,N19)</f>
        <v>0</v>
      </c>
      <c r="O69" s="5">
        <f>_xll.Interp2dTab(-1,0,'Internal Flash'!$B$196:$L$196,'Internal Flash'!$A$197:$A$209,'Internal Flash'!$B$197:$L$209,'Fuel Pressure Calc'!O19,O19)</f>
        <v>216.73377677311998</v>
      </c>
      <c r="P69" s="5">
        <f>_xll.Interp2dTab(-1,0,'Internal Flash'!$B$196:$L$196,'Internal Flash'!$A$197:$A$209,'Internal Flash'!$B$197:$L$209,'Fuel Pressure Calc'!P19,P19)</f>
        <v>231.30924349999998</v>
      </c>
      <c r="Q69" s="5">
        <f>_xll.Interp2dTab(-1,0,'Internal Flash'!$B$196:$L$196,'Internal Flash'!$A$197:$A$209,'Internal Flash'!$B$197:$L$209,'Fuel Pressure Calc'!Q19,Q19)</f>
        <v>245.87446059999996</v>
      </c>
      <c r="R69" s="5">
        <f>_xll.Interp2dTab(-1,0,'Internal Flash'!$B$196:$L$196,'Internal Flash'!$A$197:$A$209,'Internal Flash'!$B$197:$L$209,'Fuel Pressure Calc'!R19,R19)</f>
        <v>251.79157900000001</v>
      </c>
      <c r="S69" s="16">
        <f t="shared" si="19"/>
        <v>251.79157900000001</v>
      </c>
      <c r="U69" s="3">
        <f>'CSP5'!$A$183</f>
        <v>2800</v>
      </c>
      <c r="V69" s="16">
        <f t="shared" si="20"/>
        <v>0</v>
      </c>
      <c r="W69" s="5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5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5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5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5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5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5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5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5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5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5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5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5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5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5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5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6">
        <f t="shared" si="21"/>
        <v>0</v>
      </c>
    </row>
    <row r="70" spans="1:39" x14ac:dyDescent="0.25">
      <c r="A70" s="3">
        <f>'CSP5'!$A$184</f>
        <v>2900</v>
      </c>
      <c r="B70" s="16">
        <f t="shared" si="18"/>
        <v>0</v>
      </c>
      <c r="C70" s="5">
        <f>_xll.Interp2dTab(-1,0,'Internal Flash'!$B$196:$L$196,'Internal Flash'!$A$197:$A$209,'Internal Flash'!$B$197:$L$209,'Fuel Pressure Calc'!C20,C20)</f>
        <v>0</v>
      </c>
      <c r="D70" s="5">
        <f>_xll.Interp2dTab(-1,0,'Internal Flash'!$B$196:$L$196,'Internal Flash'!$A$197:$A$209,'Internal Flash'!$B$197:$L$209,'Fuel Pressure Calc'!D20,D20)</f>
        <v>0</v>
      </c>
      <c r="E70" s="5">
        <f>_xll.Interp2dTab(-1,0,'Internal Flash'!$B$196:$L$196,'Internal Flash'!$A$197:$A$209,'Internal Flash'!$B$197:$L$209,'Fuel Pressure Calc'!E20,E20)</f>
        <v>0</v>
      </c>
      <c r="F70" s="5">
        <f>_xll.Interp2dTab(-1,0,'Internal Flash'!$B$196:$L$196,'Internal Flash'!$A$197:$A$209,'Internal Flash'!$B$197:$L$209,'Fuel Pressure Calc'!F20,F20)</f>
        <v>0</v>
      </c>
      <c r="G70" s="5">
        <f>_xll.Interp2dTab(-1,0,'Internal Flash'!$B$196:$L$196,'Internal Flash'!$A$197:$A$209,'Internal Flash'!$B$197:$L$209,'Fuel Pressure Calc'!G20,G20)</f>
        <v>0</v>
      </c>
      <c r="H70" s="5">
        <f>_xll.Interp2dTab(-1,0,'Internal Flash'!$B$196:$L$196,'Internal Flash'!$A$197:$A$209,'Internal Flash'!$B$197:$L$209,'Fuel Pressure Calc'!H20,H20)</f>
        <v>0</v>
      </c>
      <c r="I70" s="5">
        <f>_xll.Interp2dTab(-1,0,'Internal Flash'!$B$196:$L$196,'Internal Flash'!$A$197:$A$209,'Internal Flash'!$B$197:$L$209,'Fuel Pressure Calc'!I20,I20)</f>
        <v>0</v>
      </c>
      <c r="J70" s="5">
        <f>_xll.Interp2dTab(-1,0,'Internal Flash'!$B$196:$L$196,'Internal Flash'!$A$197:$A$209,'Internal Flash'!$B$197:$L$209,'Fuel Pressure Calc'!J20,J20)</f>
        <v>0</v>
      </c>
      <c r="K70" s="5">
        <f>_xll.Interp2dTab(-1,0,'Internal Flash'!$B$196:$L$196,'Internal Flash'!$A$197:$A$209,'Internal Flash'!$B$197:$L$209,'Fuel Pressure Calc'!K20,K20)</f>
        <v>0</v>
      </c>
      <c r="L70" s="5">
        <f>_xll.Interp2dTab(-1,0,'Internal Flash'!$B$196:$L$196,'Internal Flash'!$A$197:$A$209,'Internal Flash'!$B$197:$L$209,'Fuel Pressure Calc'!L20,L20)</f>
        <v>0</v>
      </c>
      <c r="M70" s="5">
        <f>_xll.Interp2dTab(-1,0,'Internal Flash'!$B$196:$L$196,'Internal Flash'!$A$197:$A$209,'Internal Flash'!$B$197:$L$209,'Fuel Pressure Calc'!M20,M20)</f>
        <v>0</v>
      </c>
      <c r="N70" s="5">
        <f>_xll.Interp2dTab(-1,0,'Internal Flash'!$B$196:$L$196,'Internal Flash'!$A$197:$A$209,'Internal Flash'!$B$197:$L$209,'Fuel Pressure Calc'!N20,N20)</f>
        <v>229.25978599999999</v>
      </c>
      <c r="O70" s="5">
        <f>_xll.Interp2dTab(-1,0,'Internal Flash'!$B$196:$L$196,'Internal Flash'!$A$197:$A$209,'Internal Flash'!$B$197:$L$209,'Fuel Pressure Calc'!O20,O20)</f>
        <v>239.95733549999997</v>
      </c>
      <c r="P70" s="5">
        <f>_xll.Interp2dTab(-1,0,'Internal Flash'!$B$196:$L$196,'Internal Flash'!$A$197:$A$209,'Internal Flash'!$B$197:$L$209,'Fuel Pressure Calc'!P20,P20)</f>
        <v>250.4260855</v>
      </c>
      <c r="Q70" s="5">
        <f>_xll.Interp2dTab(-1,0,'Internal Flash'!$B$196:$L$196,'Internal Flash'!$A$197:$A$209,'Internal Flash'!$B$197:$L$209,'Fuel Pressure Calc'!Q20,Q20)</f>
        <v>254.06739479999999</v>
      </c>
      <c r="R70" s="5">
        <f>_xll.Interp2dTab(-1,0,'Internal Flash'!$B$196:$L$196,'Internal Flash'!$A$197:$A$209,'Internal Flash'!$B$197:$L$209,'Fuel Pressure Calc'!R20,R20)</f>
        <v>258.17935133333333</v>
      </c>
      <c r="S70" s="16">
        <f t="shared" si="19"/>
        <v>258.17935133333333</v>
      </c>
      <c r="U70" s="3">
        <f>'CSP5'!$A$184</f>
        <v>2900</v>
      </c>
      <c r="V70" s="16">
        <f t="shared" si="20"/>
        <v>0</v>
      </c>
      <c r="W70" s="5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5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5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5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5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5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5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5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5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5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5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5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5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5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5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5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6">
        <f t="shared" si="21"/>
        <v>0</v>
      </c>
    </row>
    <row r="71" spans="1:39" x14ac:dyDescent="0.25">
      <c r="A71" s="3">
        <f>'CSP5'!$A$185</f>
        <v>3000</v>
      </c>
      <c r="B71" s="16">
        <f t="shared" si="18"/>
        <v>0</v>
      </c>
      <c r="C71" s="5">
        <f>_xll.Interp2dTab(-1,0,'Internal Flash'!$B$196:$L$196,'Internal Flash'!$A$197:$A$209,'Internal Flash'!$B$197:$L$209,'Fuel Pressure Calc'!C21,C21)</f>
        <v>0</v>
      </c>
      <c r="D71" s="5">
        <f>_xll.Interp2dTab(-1,0,'Internal Flash'!$B$196:$L$196,'Internal Flash'!$A$197:$A$209,'Internal Flash'!$B$197:$L$209,'Fuel Pressure Calc'!D21,D21)</f>
        <v>0</v>
      </c>
      <c r="E71" s="5">
        <f>_xll.Interp2dTab(-1,0,'Internal Flash'!$B$196:$L$196,'Internal Flash'!$A$197:$A$209,'Internal Flash'!$B$197:$L$209,'Fuel Pressure Calc'!E21,E21)</f>
        <v>0</v>
      </c>
      <c r="F71" s="5">
        <f>_xll.Interp2dTab(-1,0,'Internal Flash'!$B$196:$L$196,'Internal Flash'!$A$197:$A$209,'Internal Flash'!$B$197:$L$209,'Fuel Pressure Calc'!F21,F21)</f>
        <v>0</v>
      </c>
      <c r="G71" s="5">
        <f>_xll.Interp2dTab(-1,0,'Internal Flash'!$B$196:$L$196,'Internal Flash'!$A$197:$A$209,'Internal Flash'!$B$197:$L$209,'Fuel Pressure Calc'!G21,G21)</f>
        <v>0</v>
      </c>
      <c r="H71" s="5">
        <f>_xll.Interp2dTab(-1,0,'Internal Flash'!$B$196:$L$196,'Internal Flash'!$A$197:$A$209,'Internal Flash'!$B$197:$L$209,'Fuel Pressure Calc'!H21,H21)</f>
        <v>0</v>
      </c>
      <c r="I71" s="5">
        <f>_xll.Interp2dTab(-1,0,'Internal Flash'!$B$196:$L$196,'Internal Flash'!$A$197:$A$209,'Internal Flash'!$B$197:$L$209,'Fuel Pressure Calc'!I21,I21)</f>
        <v>0</v>
      </c>
      <c r="J71" s="5">
        <f>_xll.Interp2dTab(-1,0,'Internal Flash'!$B$196:$L$196,'Internal Flash'!$A$197:$A$209,'Internal Flash'!$B$197:$L$209,'Fuel Pressure Calc'!J21,J21)</f>
        <v>0</v>
      </c>
      <c r="K71" s="5">
        <f>_xll.Interp2dTab(-1,0,'Internal Flash'!$B$196:$L$196,'Internal Flash'!$A$197:$A$209,'Internal Flash'!$B$197:$L$209,'Fuel Pressure Calc'!K21,K21)</f>
        <v>0</v>
      </c>
      <c r="L71" s="5">
        <f>_xll.Interp2dTab(-1,0,'Internal Flash'!$B$196:$L$196,'Internal Flash'!$A$197:$A$209,'Internal Flash'!$B$197:$L$209,'Fuel Pressure Calc'!L21,L21)</f>
        <v>0</v>
      </c>
      <c r="M71" s="5">
        <f>_xll.Interp2dTab(-1,0,'Internal Flash'!$B$196:$L$196,'Internal Flash'!$A$197:$A$209,'Internal Flash'!$B$197:$L$209,'Fuel Pressure Calc'!M21,M21)</f>
        <v>0</v>
      </c>
      <c r="N71" s="5">
        <f>_xll.Interp2dTab(-1,0,'Internal Flash'!$B$196:$L$196,'Internal Flash'!$A$197:$A$209,'Internal Flash'!$B$197:$L$209,'Fuel Pressure Calc'!N21,N21)</f>
        <v>228.85217599999999</v>
      </c>
      <c r="O71" s="5">
        <f>_xll.Interp2dTab(-1,0,'Internal Flash'!$B$196:$L$196,'Internal Flash'!$A$197:$A$209,'Internal Flash'!$B$197:$L$209,'Fuel Pressure Calc'!O21,O21)</f>
        <v>245.87446059999996</v>
      </c>
      <c r="P71" s="5">
        <f>_xll.Interp2dTab(-1,0,'Internal Flash'!$B$196:$L$196,'Internal Flash'!$A$197:$A$209,'Internal Flash'!$B$197:$L$209,'Fuel Pressure Calc'!P21,P21)</f>
        <v>249.51576319999998</v>
      </c>
      <c r="Q71" s="5">
        <f>_xll.Interp2dTab(-1,0,'Internal Flash'!$B$196:$L$196,'Internal Flash'!$A$197:$A$209,'Internal Flash'!$B$197:$L$209,'Fuel Pressure Calc'!Q21,Q21)</f>
        <v>253.1570658</v>
      </c>
      <c r="R71" s="5">
        <f>_xll.Interp2dTab(-1,0,'Internal Flash'!$B$196:$L$196,'Internal Flash'!$A$197:$A$209,'Internal Flash'!$B$197:$L$209,'Fuel Pressure Calc'!R21,R21)</f>
        <v>256.79836840000002</v>
      </c>
      <c r="S71" s="16">
        <f t="shared" si="19"/>
        <v>256.79836840000002</v>
      </c>
      <c r="U71" s="3">
        <f>'CSP5'!$A$185</f>
        <v>3000</v>
      </c>
      <c r="V71" s="16">
        <f t="shared" si="20"/>
        <v>0</v>
      </c>
      <c r="W71" s="5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5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5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5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5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5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5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5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5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5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5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5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5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5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5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5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6">
        <f t="shared" si="21"/>
        <v>0</v>
      </c>
    </row>
    <row r="72" spans="1:39" x14ac:dyDescent="0.25">
      <c r="A72" s="3">
        <f>'CSP5'!$A$186</f>
        <v>3200</v>
      </c>
      <c r="B72" s="16">
        <f t="shared" si="18"/>
        <v>0</v>
      </c>
      <c r="C72" s="5">
        <f>_xll.Interp2dTab(-1,0,'Internal Flash'!$B$196:$L$196,'Internal Flash'!$A$197:$A$209,'Internal Flash'!$B$197:$L$209,'Fuel Pressure Calc'!C22,C22)</f>
        <v>0</v>
      </c>
      <c r="D72" s="5">
        <f>_xll.Interp2dTab(-1,0,'Internal Flash'!$B$196:$L$196,'Internal Flash'!$A$197:$A$209,'Internal Flash'!$B$197:$L$209,'Fuel Pressure Calc'!D22,D22)</f>
        <v>0</v>
      </c>
      <c r="E72" s="5">
        <f>_xll.Interp2dTab(-1,0,'Internal Flash'!$B$196:$L$196,'Internal Flash'!$A$197:$A$209,'Internal Flash'!$B$197:$L$209,'Fuel Pressure Calc'!E22,E22)</f>
        <v>0</v>
      </c>
      <c r="F72" s="5">
        <f>_xll.Interp2dTab(-1,0,'Internal Flash'!$B$196:$L$196,'Internal Flash'!$A$197:$A$209,'Internal Flash'!$B$197:$L$209,'Fuel Pressure Calc'!F22,F22)</f>
        <v>0</v>
      </c>
      <c r="G72" s="5">
        <f>_xll.Interp2dTab(-1,0,'Internal Flash'!$B$196:$L$196,'Internal Flash'!$A$197:$A$209,'Internal Flash'!$B$197:$L$209,'Fuel Pressure Calc'!G22,G22)</f>
        <v>0</v>
      </c>
      <c r="H72" s="5">
        <f>_xll.Interp2dTab(-1,0,'Internal Flash'!$B$196:$L$196,'Internal Flash'!$A$197:$A$209,'Internal Flash'!$B$197:$L$209,'Fuel Pressure Calc'!H22,H22)</f>
        <v>0</v>
      </c>
      <c r="I72" s="5">
        <f>_xll.Interp2dTab(-1,0,'Internal Flash'!$B$196:$L$196,'Internal Flash'!$A$197:$A$209,'Internal Flash'!$B$197:$L$209,'Fuel Pressure Calc'!I22,I22)</f>
        <v>0</v>
      </c>
      <c r="J72" s="5">
        <f>_xll.Interp2dTab(-1,0,'Internal Flash'!$B$196:$L$196,'Internal Flash'!$A$197:$A$209,'Internal Flash'!$B$197:$L$209,'Fuel Pressure Calc'!J22,J22)</f>
        <v>0</v>
      </c>
      <c r="K72" s="5">
        <f>_xll.Interp2dTab(-1,0,'Internal Flash'!$B$196:$L$196,'Internal Flash'!$A$197:$A$209,'Internal Flash'!$B$197:$L$209,'Fuel Pressure Calc'!K22,K22)</f>
        <v>0</v>
      </c>
      <c r="L72" s="5">
        <f>_xll.Interp2dTab(-1,0,'Internal Flash'!$B$196:$L$196,'Internal Flash'!$A$197:$A$209,'Internal Flash'!$B$197:$L$209,'Fuel Pressure Calc'!L22,L22)</f>
        <v>225.18369799999999</v>
      </c>
      <c r="M72" s="5">
        <f>_xll.Interp2dTab(-1,0,'Internal Flash'!$B$196:$L$196,'Internal Flash'!$A$197:$A$209,'Internal Flash'!$B$197:$L$209,'Fuel Pressure Calc'!M22,M22)</f>
        <v>234.04021710000001</v>
      </c>
      <c r="N72" s="5">
        <f>_xll.Interp2dTab(-1,0,'Internal Flash'!$B$196:$L$196,'Internal Flash'!$A$197:$A$209,'Internal Flash'!$B$197:$L$209,'Fuel Pressure Calc'!N22,N22)</f>
        <v>240.41249999999999</v>
      </c>
      <c r="O72" s="5">
        <f>_xll.Interp2dTab(-1,0,'Internal Flash'!$B$196:$L$196,'Internal Flash'!$A$197:$A$209,'Internal Flash'!$B$197:$L$209,'Fuel Pressure Calc'!O22,O22)</f>
        <v>244.50896710000001</v>
      </c>
      <c r="P72" s="5">
        <f>_xll.Interp2dTab(-1,0,'Internal Flash'!$B$196:$L$196,'Internal Flash'!$A$197:$A$209,'Internal Flash'!$B$197:$L$209,'Fuel Pressure Calc'!P22,P22)</f>
        <v>248.1502764</v>
      </c>
      <c r="Q72" s="5">
        <f>_xll.Interp2dTab(-1,0,'Internal Flash'!$B$196:$L$196,'Internal Flash'!$A$197:$A$209,'Internal Flash'!$B$197:$L$209,'Fuel Pressure Calc'!Q22,Q22)</f>
        <v>251.79157900000001</v>
      </c>
      <c r="R72" s="5">
        <f>_xll.Interp2dTab(-1,0,'Internal Flash'!$B$196:$L$196,'Internal Flash'!$A$197:$A$209,'Internal Flash'!$B$197:$L$209,'Fuel Pressure Calc'!R22,R22)</f>
        <v>254.52255260000001</v>
      </c>
      <c r="S72" s="16">
        <f t="shared" si="19"/>
        <v>254.52255260000001</v>
      </c>
      <c r="U72" s="3">
        <f>'CSP5'!$A$186</f>
        <v>3200</v>
      </c>
      <c r="V72" s="16">
        <f t="shared" si="20"/>
        <v>0</v>
      </c>
      <c r="W72" s="5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5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5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5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5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5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5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5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5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5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5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5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5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5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5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5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6">
        <f t="shared" si="21"/>
        <v>0</v>
      </c>
    </row>
    <row r="73" spans="1:39" x14ac:dyDescent="0.25">
      <c r="A73" s="3">
        <f>'CSP5'!$A$187</f>
        <v>3300</v>
      </c>
      <c r="B73" s="16">
        <f t="shared" si="18"/>
        <v>0</v>
      </c>
      <c r="C73" s="5">
        <f>_xll.Interp2dTab(-1,0,'Internal Flash'!$B$196:$L$196,'Internal Flash'!$A$197:$A$209,'Internal Flash'!$B$197:$L$209,'Fuel Pressure Calc'!C23,C23)</f>
        <v>0</v>
      </c>
      <c r="D73" s="5">
        <f>_xll.Interp2dTab(-1,0,'Internal Flash'!$B$196:$L$196,'Internal Flash'!$A$197:$A$209,'Internal Flash'!$B$197:$L$209,'Fuel Pressure Calc'!D23,D23)</f>
        <v>0</v>
      </c>
      <c r="E73" s="5">
        <f>_xll.Interp2dTab(-1,0,'Internal Flash'!$B$196:$L$196,'Internal Flash'!$A$197:$A$209,'Internal Flash'!$B$197:$L$209,'Fuel Pressure Calc'!E23,E23)</f>
        <v>0</v>
      </c>
      <c r="F73" s="5">
        <f>_xll.Interp2dTab(-1,0,'Internal Flash'!$B$196:$L$196,'Internal Flash'!$A$197:$A$209,'Internal Flash'!$B$197:$L$209,'Fuel Pressure Calc'!F23,F23)</f>
        <v>0</v>
      </c>
      <c r="G73" s="5">
        <f>_xll.Interp2dTab(-1,0,'Internal Flash'!$B$196:$L$196,'Internal Flash'!$A$197:$A$209,'Internal Flash'!$B$197:$L$209,'Fuel Pressure Calc'!G23,G23)</f>
        <v>0</v>
      </c>
      <c r="H73" s="5">
        <f>_xll.Interp2dTab(-1,0,'Internal Flash'!$B$196:$L$196,'Internal Flash'!$A$197:$A$209,'Internal Flash'!$B$197:$L$209,'Fuel Pressure Calc'!H23,H23)</f>
        <v>0</v>
      </c>
      <c r="I73" s="5">
        <f>_xll.Interp2dTab(-1,0,'Internal Flash'!$B$196:$L$196,'Internal Flash'!$A$197:$A$209,'Internal Flash'!$B$197:$L$209,'Fuel Pressure Calc'!I23,I23)</f>
        <v>0</v>
      </c>
      <c r="J73" s="5">
        <f>_xll.Interp2dTab(-1,0,'Internal Flash'!$B$196:$L$196,'Internal Flash'!$A$197:$A$209,'Internal Flash'!$B$197:$L$209,'Fuel Pressure Calc'!J23,J23)</f>
        <v>0</v>
      </c>
      <c r="K73" s="5">
        <f>_xll.Interp2dTab(-1,0,'Internal Flash'!$B$196:$L$196,'Internal Flash'!$A$197:$A$209,'Internal Flash'!$B$197:$L$209,'Fuel Pressure Calc'!K23,K23)</f>
        <v>0</v>
      </c>
      <c r="L73" s="5">
        <f>_xll.Interp2dTab(-1,0,'Internal Flash'!$B$196:$L$196,'Internal Flash'!$A$197:$A$209,'Internal Flash'!$B$197:$L$209,'Fuel Pressure Calc'!L23,L23)</f>
        <v>227.83052510461624</v>
      </c>
      <c r="M73" s="5">
        <f>_xll.Interp2dTab(-1,0,'Internal Flash'!$B$196:$L$196,'Internal Flash'!$A$197:$A$209,'Internal Flash'!$B$197:$L$209,'Fuel Pressure Calc'!M23,M23)</f>
        <v>235.85942914161419</v>
      </c>
      <c r="N73" s="5">
        <f>_xll.Interp2dTab(-1,0,'Internal Flash'!$B$196:$L$196,'Internal Flash'!$A$197:$A$209,'Internal Flash'!$B$197:$L$209,'Fuel Pressure Calc'!N23,N23)</f>
        <v>0</v>
      </c>
      <c r="O73" s="5">
        <f>_xll.Interp2dTab(-1,0,'Internal Flash'!$B$196:$L$196,'Internal Flash'!$A$197:$A$209,'Internal Flash'!$B$197:$L$209,'Fuel Pressure Calc'!O23,O23)</f>
        <v>0</v>
      </c>
      <c r="P73" s="5">
        <f>_xll.Interp2dTab(-1,0,'Internal Flash'!$B$196:$L$196,'Internal Flash'!$A$197:$A$209,'Internal Flash'!$B$197:$L$209,'Fuel Pressure Calc'!P23,P23)</f>
        <v>0</v>
      </c>
      <c r="Q73" s="5">
        <f>_xll.Interp2dTab(-1,0,'Internal Flash'!$B$196:$L$196,'Internal Flash'!$A$197:$A$209,'Internal Flash'!$B$197:$L$209,'Fuel Pressure Calc'!Q23,Q23)</f>
        <v>0</v>
      </c>
      <c r="R73" s="5">
        <f>_xll.Interp2dTab(-1,0,'Internal Flash'!$B$196:$L$196,'Internal Flash'!$A$197:$A$209,'Internal Flash'!$B$197:$L$209,'Fuel Pressure Calc'!R23,R23)</f>
        <v>0</v>
      </c>
      <c r="S73" s="16">
        <f t="shared" si="19"/>
        <v>0</v>
      </c>
      <c r="U73" s="3">
        <f>'CSP5'!$A$187</f>
        <v>3300</v>
      </c>
      <c r="V73" s="16">
        <f t="shared" si="20"/>
        <v>0</v>
      </c>
      <c r="W73" s="5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5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5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5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5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5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5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5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5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5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5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5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5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5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5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5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6">
        <f t="shared" si="21"/>
        <v>0</v>
      </c>
    </row>
    <row r="74" spans="1:39" x14ac:dyDescent="0.25">
      <c r="A74" s="3">
        <f>'CSP5'!$A$188</f>
        <v>3500</v>
      </c>
      <c r="B74" s="16">
        <f t="shared" si="18"/>
        <v>0</v>
      </c>
      <c r="C74" s="5">
        <f>_xll.Interp2dTab(-1,0,'Internal Flash'!$B$196:$L$196,'Internal Flash'!$A$197:$A$209,'Internal Flash'!$B$197:$L$209,'Fuel Pressure Calc'!C24,C24)</f>
        <v>0</v>
      </c>
      <c r="D74" s="5">
        <f>_xll.Interp2dTab(-1,0,'Internal Flash'!$B$196:$L$196,'Internal Flash'!$A$197:$A$209,'Internal Flash'!$B$197:$L$209,'Fuel Pressure Calc'!D24,D24)</f>
        <v>0</v>
      </c>
      <c r="E74" s="5">
        <f>_xll.Interp2dTab(-1,0,'Internal Flash'!$B$196:$L$196,'Internal Flash'!$A$197:$A$209,'Internal Flash'!$B$197:$L$209,'Fuel Pressure Calc'!E24,E24)</f>
        <v>0</v>
      </c>
      <c r="F74" s="5">
        <f>_xll.Interp2dTab(-1,0,'Internal Flash'!$B$196:$L$196,'Internal Flash'!$A$197:$A$209,'Internal Flash'!$B$197:$L$209,'Fuel Pressure Calc'!F24,F24)</f>
        <v>0</v>
      </c>
      <c r="G74" s="5">
        <f>_xll.Interp2dTab(-1,0,'Internal Flash'!$B$196:$L$196,'Internal Flash'!$A$197:$A$209,'Internal Flash'!$B$197:$L$209,'Fuel Pressure Calc'!G24,G24)</f>
        <v>0</v>
      </c>
      <c r="H74" s="5">
        <f>_xll.Interp2dTab(-1,0,'Internal Flash'!$B$196:$L$196,'Internal Flash'!$A$197:$A$209,'Internal Flash'!$B$197:$L$209,'Fuel Pressure Calc'!H24,H24)</f>
        <v>0</v>
      </c>
      <c r="I74" s="5">
        <f>_xll.Interp2dTab(-1,0,'Internal Flash'!$B$196:$L$196,'Internal Flash'!$A$197:$A$209,'Internal Flash'!$B$197:$L$209,'Fuel Pressure Calc'!I24,I24)</f>
        <v>0</v>
      </c>
      <c r="J74" s="5">
        <f>_xll.Interp2dTab(-1,0,'Internal Flash'!$B$196:$L$196,'Internal Flash'!$A$197:$A$209,'Internal Flash'!$B$197:$L$209,'Fuel Pressure Calc'!J24,J24)</f>
        <v>0</v>
      </c>
      <c r="K74" s="5">
        <f>_xll.Interp2dTab(-1,0,'Internal Flash'!$B$196:$L$196,'Internal Flash'!$A$197:$A$209,'Internal Flash'!$B$197:$L$209,'Fuel Pressure Calc'!K24,K24)</f>
        <v>0</v>
      </c>
      <c r="L74" s="5">
        <f>_xll.Interp2dTab(-1,0,'Internal Flash'!$B$196:$L$196,'Internal Flash'!$A$197:$A$209,'Internal Flash'!$B$197:$L$209,'Fuel Pressure Calc'!L24,L24)</f>
        <v>0</v>
      </c>
      <c r="M74" s="5">
        <f>_xll.Interp2dTab(-1,0,'Internal Flash'!$B$196:$L$196,'Internal Flash'!$A$197:$A$209,'Internal Flash'!$B$197:$L$209,'Fuel Pressure Calc'!M24,M24)</f>
        <v>0</v>
      </c>
      <c r="N74" s="5">
        <f>_xll.Interp2dTab(-1,0,'Internal Flash'!$B$196:$L$196,'Internal Flash'!$A$197:$A$209,'Internal Flash'!$B$197:$L$209,'Fuel Pressure Calc'!N24,N24)</f>
        <v>0</v>
      </c>
      <c r="O74" s="5">
        <f>_xll.Interp2dTab(-1,0,'Internal Flash'!$B$196:$L$196,'Internal Flash'!$A$197:$A$209,'Internal Flash'!$B$197:$L$209,'Fuel Pressure Calc'!O24,O24)</f>
        <v>0</v>
      </c>
      <c r="P74" s="5">
        <f>_xll.Interp2dTab(-1,0,'Internal Flash'!$B$196:$L$196,'Internal Flash'!$A$197:$A$209,'Internal Flash'!$B$197:$L$209,'Fuel Pressure Calc'!P24,P24)</f>
        <v>0</v>
      </c>
      <c r="Q74" s="5">
        <f>_xll.Interp2dTab(-1,0,'Internal Flash'!$B$196:$L$196,'Internal Flash'!$A$197:$A$209,'Internal Flash'!$B$197:$L$209,'Fuel Pressure Calc'!Q24,Q24)</f>
        <v>0</v>
      </c>
      <c r="R74" s="5">
        <f>_xll.Interp2dTab(-1,0,'Internal Flash'!$B$196:$L$196,'Internal Flash'!$A$197:$A$209,'Internal Flash'!$B$197:$L$209,'Fuel Pressure Calc'!R24,R24)</f>
        <v>0</v>
      </c>
      <c r="S74" s="16">
        <f t="shared" si="19"/>
        <v>0</v>
      </c>
      <c r="U74" s="3">
        <f>'CSP5'!$A$188</f>
        <v>3500</v>
      </c>
      <c r="V74" s="16">
        <f t="shared" si="20"/>
        <v>0</v>
      </c>
      <c r="W74" s="5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5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5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5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5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5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5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5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5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5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5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5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5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5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5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5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6">
        <f t="shared" si="21"/>
        <v>0</v>
      </c>
    </row>
    <row r="75" spans="1:39" x14ac:dyDescent="0.25">
      <c r="A75" s="13">
        <f>'CSP5'!$A$189</f>
        <v>3501</v>
      </c>
      <c r="B75" s="16">
        <f>B74</f>
        <v>0</v>
      </c>
      <c r="C75" s="16">
        <f t="shared" ref="C75:S75" si="22">C74</f>
        <v>0</v>
      </c>
      <c r="D75" s="16">
        <f t="shared" si="22"/>
        <v>0</v>
      </c>
      <c r="E75" s="16">
        <f t="shared" si="22"/>
        <v>0</v>
      </c>
      <c r="F75" s="16">
        <f t="shared" si="22"/>
        <v>0</v>
      </c>
      <c r="G75" s="16">
        <f t="shared" si="22"/>
        <v>0</v>
      </c>
      <c r="H75" s="16">
        <f t="shared" si="22"/>
        <v>0</v>
      </c>
      <c r="I75" s="16">
        <f t="shared" si="22"/>
        <v>0</v>
      </c>
      <c r="J75" s="16">
        <f t="shared" si="22"/>
        <v>0</v>
      </c>
      <c r="K75" s="16">
        <f t="shared" si="22"/>
        <v>0</v>
      </c>
      <c r="L75" s="16">
        <f t="shared" si="22"/>
        <v>0</v>
      </c>
      <c r="M75" s="16">
        <f t="shared" si="22"/>
        <v>0</v>
      </c>
      <c r="N75" s="16">
        <f t="shared" si="22"/>
        <v>0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3">
        <f>'CSP5'!$A$189</f>
        <v>3501</v>
      </c>
      <c r="V75" s="16">
        <f>V74</f>
        <v>0</v>
      </c>
      <c r="W75" s="16">
        <f t="shared" ref="W75:AM75" si="23">W74</f>
        <v>0</v>
      </c>
      <c r="X75" s="16">
        <f t="shared" si="23"/>
        <v>0</v>
      </c>
      <c r="Y75" s="16">
        <f t="shared" si="23"/>
        <v>0</v>
      </c>
      <c r="Z75" s="16">
        <f t="shared" si="23"/>
        <v>0</v>
      </c>
      <c r="AA75" s="16">
        <f t="shared" si="23"/>
        <v>0</v>
      </c>
      <c r="AB75" s="16">
        <f t="shared" si="23"/>
        <v>0</v>
      </c>
      <c r="AC75" s="16">
        <f t="shared" si="23"/>
        <v>0</v>
      </c>
      <c r="AD75" s="16">
        <f t="shared" si="23"/>
        <v>0</v>
      </c>
      <c r="AE75" s="16">
        <f t="shared" si="23"/>
        <v>0</v>
      </c>
      <c r="AF75" s="16">
        <f t="shared" si="23"/>
        <v>0</v>
      </c>
      <c r="AG75" s="16">
        <f t="shared" si="23"/>
        <v>0</v>
      </c>
      <c r="AH75" s="16">
        <f t="shared" si="23"/>
        <v>0</v>
      </c>
      <c r="AI75" s="16">
        <f t="shared" si="23"/>
        <v>0</v>
      </c>
      <c r="AJ75" s="16">
        <f t="shared" si="23"/>
        <v>0</v>
      </c>
      <c r="AK75" s="16">
        <f t="shared" si="23"/>
        <v>0</v>
      </c>
      <c r="AL75" s="16">
        <f t="shared" si="23"/>
        <v>0</v>
      </c>
      <c r="AM75" s="16">
        <f t="shared" si="23"/>
        <v>0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1" t="s">
        <v>1153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</row>
    <row r="80" spans="1:39" x14ac:dyDescent="0.25">
      <c r="A80" s="13">
        <f>'CSP5'!$A$169</f>
        <v>619</v>
      </c>
      <c r="B80" s="16">
        <f>B81</f>
        <v>0</v>
      </c>
      <c r="C80" s="16">
        <f t="shared" ref="C80:S80" si="24">C81</f>
        <v>0</v>
      </c>
      <c r="D80" s="16">
        <f t="shared" si="24"/>
        <v>0</v>
      </c>
      <c r="E80" s="16">
        <f t="shared" si="24"/>
        <v>0</v>
      </c>
      <c r="F80" s="16">
        <f t="shared" si="24"/>
        <v>0</v>
      </c>
      <c r="G80" s="16">
        <f t="shared" si="24"/>
        <v>0</v>
      </c>
      <c r="H80" s="16">
        <f t="shared" si="24"/>
        <v>0</v>
      </c>
      <c r="I80" s="16">
        <f t="shared" si="24"/>
        <v>0</v>
      </c>
      <c r="J80" s="16">
        <f t="shared" si="24"/>
        <v>0</v>
      </c>
      <c r="K80" s="16">
        <f t="shared" si="24"/>
        <v>0</v>
      </c>
      <c r="L80" s="16">
        <f t="shared" si="24"/>
        <v>0</v>
      </c>
      <c r="M80" s="16">
        <f t="shared" si="24"/>
        <v>0</v>
      </c>
      <c r="N80" s="16">
        <f t="shared" si="24"/>
        <v>0</v>
      </c>
      <c r="O80" s="16">
        <f t="shared" si="24"/>
        <v>0</v>
      </c>
      <c r="P80" s="16">
        <f t="shared" si="24"/>
        <v>0</v>
      </c>
      <c r="Q80" s="16">
        <f t="shared" si="24"/>
        <v>0</v>
      </c>
      <c r="R80" s="16">
        <f t="shared" si="24"/>
        <v>0</v>
      </c>
      <c r="S80" s="16">
        <f t="shared" si="24"/>
        <v>0</v>
      </c>
    </row>
    <row r="81" spans="1:19" x14ac:dyDescent="0.25">
      <c r="A81" s="3">
        <f>'CSP5'!$A$170</f>
        <v>620</v>
      </c>
      <c r="B81" s="16">
        <f>C81</f>
        <v>0</v>
      </c>
      <c r="C81" s="5">
        <f>($A81*360*C56)/(60*1000000)</f>
        <v>0</v>
      </c>
      <c r="D81" s="5">
        <f t="shared" ref="D81:R81" si="25">($A81*360*D56)/(60*1000000)</f>
        <v>0</v>
      </c>
      <c r="E81" s="5">
        <f t="shared" si="25"/>
        <v>0</v>
      </c>
      <c r="F81" s="5">
        <f t="shared" si="25"/>
        <v>0</v>
      </c>
      <c r="G81" s="5">
        <f t="shared" si="25"/>
        <v>0</v>
      </c>
      <c r="H81" s="5">
        <f t="shared" si="25"/>
        <v>0</v>
      </c>
      <c r="I81" s="5">
        <f t="shared" si="25"/>
        <v>0</v>
      </c>
      <c r="J81" s="5">
        <f t="shared" si="25"/>
        <v>0</v>
      </c>
      <c r="K81" s="5">
        <f t="shared" si="25"/>
        <v>0</v>
      </c>
      <c r="L81" s="5">
        <f t="shared" si="25"/>
        <v>0</v>
      </c>
      <c r="M81" s="5">
        <f t="shared" si="25"/>
        <v>0</v>
      </c>
      <c r="N81" s="5">
        <f t="shared" si="25"/>
        <v>0</v>
      </c>
      <c r="O81" s="5">
        <f t="shared" si="25"/>
        <v>0</v>
      </c>
      <c r="P81" s="5">
        <f t="shared" si="25"/>
        <v>0</v>
      </c>
      <c r="Q81" s="5">
        <f t="shared" si="25"/>
        <v>0</v>
      </c>
      <c r="R81" s="5">
        <f t="shared" si="25"/>
        <v>0</v>
      </c>
      <c r="S81" s="16">
        <f>R81</f>
        <v>0</v>
      </c>
    </row>
    <row r="82" spans="1:19" x14ac:dyDescent="0.25">
      <c r="A82" s="3">
        <f>'CSP5'!$A$171</f>
        <v>650</v>
      </c>
      <c r="B82" s="16">
        <f t="shared" ref="B82:B99" si="26">C82</f>
        <v>0</v>
      </c>
      <c r="C82" s="5">
        <f t="shared" ref="C82:R97" si="27">($A82*360*C57)/(60*1000000)</f>
        <v>0</v>
      </c>
      <c r="D82" s="5">
        <f t="shared" si="27"/>
        <v>0</v>
      </c>
      <c r="E82" s="5">
        <f t="shared" si="27"/>
        <v>0</v>
      </c>
      <c r="F82" s="5">
        <f t="shared" si="27"/>
        <v>0</v>
      </c>
      <c r="G82" s="5">
        <f t="shared" si="27"/>
        <v>0</v>
      </c>
      <c r="H82" s="5">
        <f t="shared" si="27"/>
        <v>0</v>
      </c>
      <c r="I82" s="5">
        <f t="shared" si="27"/>
        <v>0</v>
      </c>
      <c r="J82" s="5">
        <f t="shared" si="27"/>
        <v>0</v>
      </c>
      <c r="K82" s="5">
        <f t="shared" si="27"/>
        <v>0</v>
      </c>
      <c r="L82" s="5">
        <f t="shared" si="27"/>
        <v>0</v>
      </c>
      <c r="M82" s="5">
        <f t="shared" si="27"/>
        <v>0</v>
      </c>
      <c r="N82" s="5">
        <f t="shared" si="27"/>
        <v>0</v>
      </c>
      <c r="O82" s="5">
        <f t="shared" si="27"/>
        <v>0</v>
      </c>
      <c r="P82" s="5">
        <f t="shared" si="27"/>
        <v>0</v>
      </c>
      <c r="Q82" s="5">
        <f t="shared" si="27"/>
        <v>0</v>
      </c>
      <c r="R82" s="5">
        <f t="shared" si="27"/>
        <v>0</v>
      </c>
      <c r="S82" s="16">
        <f t="shared" ref="S82:S99" si="28">R82</f>
        <v>0</v>
      </c>
    </row>
    <row r="83" spans="1:19" x14ac:dyDescent="0.25">
      <c r="A83" s="3">
        <f>'CSP5'!$A$172</f>
        <v>800</v>
      </c>
      <c r="B83" s="16">
        <f t="shared" si="26"/>
        <v>0</v>
      </c>
      <c r="C83" s="5">
        <f t="shared" si="27"/>
        <v>0</v>
      </c>
      <c r="D83" s="5">
        <f t="shared" si="27"/>
        <v>0</v>
      </c>
      <c r="E83" s="5">
        <f t="shared" si="27"/>
        <v>0</v>
      </c>
      <c r="F83" s="5">
        <f t="shared" si="27"/>
        <v>0</v>
      </c>
      <c r="G83" s="5">
        <f t="shared" si="27"/>
        <v>0</v>
      </c>
      <c r="H83" s="5">
        <f t="shared" si="27"/>
        <v>0</v>
      </c>
      <c r="I83" s="5">
        <f t="shared" si="27"/>
        <v>0</v>
      </c>
      <c r="J83" s="5">
        <f t="shared" si="27"/>
        <v>0</v>
      </c>
      <c r="K83" s="5">
        <f t="shared" si="27"/>
        <v>0</v>
      </c>
      <c r="L83" s="5">
        <f t="shared" si="27"/>
        <v>0</v>
      </c>
      <c r="M83" s="5">
        <f t="shared" si="27"/>
        <v>0</v>
      </c>
      <c r="N83" s="5">
        <f t="shared" si="27"/>
        <v>0</v>
      </c>
      <c r="O83" s="5">
        <f t="shared" si="27"/>
        <v>0</v>
      </c>
      <c r="P83" s="5">
        <f t="shared" si="27"/>
        <v>0</v>
      </c>
      <c r="Q83" s="5">
        <f t="shared" si="27"/>
        <v>0</v>
      </c>
      <c r="R83" s="5">
        <f t="shared" si="27"/>
        <v>0</v>
      </c>
      <c r="S83" s="16">
        <f t="shared" si="28"/>
        <v>0</v>
      </c>
    </row>
    <row r="84" spans="1:19" x14ac:dyDescent="0.25">
      <c r="A84" s="3">
        <f>'CSP5'!$A$173</f>
        <v>1000</v>
      </c>
      <c r="B84" s="16">
        <f t="shared" si="26"/>
        <v>0</v>
      </c>
      <c r="C84" s="5">
        <f t="shared" si="27"/>
        <v>0</v>
      </c>
      <c r="D84" s="5">
        <f t="shared" si="27"/>
        <v>1.092533474891328</v>
      </c>
      <c r="E84" s="5">
        <f t="shared" si="27"/>
        <v>1.2387077771420545</v>
      </c>
      <c r="F84" s="5">
        <f t="shared" si="27"/>
        <v>1.1583153999904896</v>
      </c>
      <c r="G84" s="5">
        <f t="shared" si="27"/>
        <v>1.0528381833517824</v>
      </c>
      <c r="H84" s="5">
        <f t="shared" si="27"/>
        <v>0</v>
      </c>
      <c r="I84" s="5">
        <f t="shared" si="27"/>
        <v>0</v>
      </c>
      <c r="J84" s="5">
        <f t="shared" si="27"/>
        <v>0</v>
      </c>
      <c r="K84" s="5">
        <f t="shared" si="27"/>
        <v>0</v>
      </c>
      <c r="L84" s="5">
        <f t="shared" si="27"/>
        <v>0</v>
      </c>
      <c r="M84" s="5">
        <f t="shared" si="27"/>
        <v>0</v>
      </c>
      <c r="N84" s="5">
        <f t="shared" si="27"/>
        <v>0</v>
      </c>
      <c r="O84" s="5">
        <f t="shared" si="27"/>
        <v>0</v>
      </c>
      <c r="P84" s="5">
        <f t="shared" si="27"/>
        <v>0</v>
      </c>
      <c r="Q84" s="5">
        <f t="shared" si="27"/>
        <v>0</v>
      </c>
      <c r="R84" s="5">
        <f t="shared" si="27"/>
        <v>0</v>
      </c>
      <c r="S84" s="16">
        <f t="shared" si="28"/>
        <v>0</v>
      </c>
    </row>
    <row r="85" spans="1:19" x14ac:dyDescent="0.25">
      <c r="A85" s="3">
        <f>'CSP5'!$A$174</f>
        <v>1200</v>
      </c>
      <c r="B85" s="16">
        <f t="shared" si="26"/>
        <v>0</v>
      </c>
      <c r="C85" s="5">
        <f t="shared" si="27"/>
        <v>0</v>
      </c>
      <c r="D85" s="5">
        <f t="shared" si="27"/>
        <v>1.3262012860992769</v>
      </c>
      <c r="E85" s="5">
        <f t="shared" si="27"/>
        <v>1.4048480474918092</v>
      </c>
      <c r="F85" s="5">
        <f t="shared" si="27"/>
        <v>1.3007610749692571</v>
      </c>
      <c r="G85" s="5">
        <f t="shared" si="27"/>
        <v>1.1519999999999997</v>
      </c>
      <c r="H85" s="5">
        <f t="shared" si="27"/>
        <v>1.1519999999999999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</v>
      </c>
      <c r="M85" s="5">
        <f t="shared" si="27"/>
        <v>0</v>
      </c>
      <c r="N85" s="5">
        <f t="shared" si="27"/>
        <v>0</v>
      </c>
      <c r="O85" s="5">
        <f t="shared" si="27"/>
        <v>0</v>
      </c>
      <c r="P85" s="5">
        <f t="shared" si="27"/>
        <v>0</v>
      </c>
      <c r="Q85" s="5">
        <f t="shared" si="27"/>
        <v>0</v>
      </c>
      <c r="R85" s="5">
        <f t="shared" si="27"/>
        <v>0</v>
      </c>
      <c r="S85" s="16">
        <f t="shared" si="28"/>
        <v>0</v>
      </c>
    </row>
    <row r="86" spans="1:19" x14ac:dyDescent="0.25">
      <c r="A86" s="3">
        <f>'CSP5'!$A$175</f>
        <v>1400</v>
      </c>
      <c r="B86" s="16">
        <f t="shared" si="26"/>
        <v>0</v>
      </c>
      <c r="C86" s="5">
        <f t="shared" si="27"/>
        <v>0</v>
      </c>
      <c r="D86" s="5">
        <f t="shared" si="27"/>
        <v>1.5295468648478592</v>
      </c>
      <c r="E86" s="5">
        <f t="shared" si="27"/>
        <v>1.5433647717075301</v>
      </c>
      <c r="F86" s="5">
        <f t="shared" si="27"/>
        <v>1.4308154436953395</v>
      </c>
      <c r="G86" s="5">
        <f t="shared" si="27"/>
        <v>1.3440000000000001</v>
      </c>
      <c r="H86" s="5">
        <f t="shared" si="27"/>
        <v>1.3440000000000001</v>
      </c>
      <c r="I86" s="5">
        <f t="shared" si="27"/>
        <v>1.3440000000000001</v>
      </c>
      <c r="J86" s="5">
        <f t="shared" si="27"/>
        <v>0</v>
      </c>
      <c r="K86" s="5">
        <f t="shared" si="27"/>
        <v>0</v>
      </c>
      <c r="L86" s="5">
        <f t="shared" si="27"/>
        <v>0</v>
      </c>
      <c r="M86" s="5">
        <f t="shared" si="27"/>
        <v>0</v>
      </c>
      <c r="N86" s="5">
        <f t="shared" si="27"/>
        <v>0</v>
      </c>
      <c r="O86" s="5">
        <f t="shared" si="27"/>
        <v>0</v>
      </c>
      <c r="P86" s="5">
        <f t="shared" si="27"/>
        <v>0</v>
      </c>
      <c r="Q86" s="5">
        <f t="shared" si="27"/>
        <v>0</v>
      </c>
      <c r="R86" s="5">
        <f t="shared" si="27"/>
        <v>0</v>
      </c>
      <c r="S86" s="16">
        <f t="shared" si="28"/>
        <v>0</v>
      </c>
    </row>
    <row r="87" spans="1:19" x14ac:dyDescent="0.25">
      <c r="A87" s="3">
        <f>'CSP5'!$A$176</f>
        <v>1550</v>
      </c>
      <c r="B87" s="16">
        <f t="shared" si="26"/>
        <v>0</v>
      </c>
      <c r="C87" s="5">
        <f t="shared" si="27"/>
        <v>0</v>
      </c>
      <c r="D87" s="5">
        <f t="shared" si="27"/>
        <v>1.6495440058359625</v>
      </c>
      <c r="E87" s="5">
        <f t="shared" si="27"/>
        <v>1.6440789315607063</v>
      </c>
      <c r="F87" s="5">
        <f t="shared" si="27"/>
        <v>1.488</v>
      </c>
      <c r="G87" s="5">
        <f t="shared" si="27"/>
        <v>1.488</v>
      </c>
      <c r="H87" s="5">
        <f t="shared" si="27"/>
        <v>1.4879999999999998</v>
      </c>
      <c r="I87" s="5">
        <f t="shared" si="27"/>
        <v>1.488</v>
      </c>
      <c r="J87" s="5">
        <f t="shared" si="27"/>
        <v>0</v>
      </c>
      <c r="K87" s="5">
        <f t="shared" si="27"/>
        <v>0</v>
      </c>
      <c r="L87" s="5">
        <f t="shared" si="27"/>
        <v>0</v>
      </c>
      <c r="M87" s="5">
        <f t="shared" si="27"/>
        <v>0</v>
      </c>
      <c r="N87" s="5">
        <f t="shared" si="27"/>
        <v>0</v>
      </c>
      <c r="O87" s="5">
        <f t="shared" si="27"/>
        <v>0</v>
      </c>
      <c r="P87" s="5">
        <f t="shared" si="27"/>
        <v>0</v>
      </c>
      <c r="Q87" s="5">
        <f t="shared" si="27"/>
        <v>0</v>
      </c>
      <c r="R87" s="5">
        <f t="shared" si="27"/>
        <v>0</v>
      </c>
      <c r="S87" s="16">
        <f t="shared" si="28"/>
        <v>0</v>
      </c>
    </row>
    <row r="88" spans="1:19" x14ac:dyDescent="0.25">
      <c r="A88" s="3">
        <f>'CSP5'!$A$177</f>
        <v>1700</v>
      </c>
      <c r="B88" s="16">
        <f t="shared" si="26"/>
        <v>0</v>
      </c>
      <c r="C88" s="5">
        <f t="shared" si="27"/>
        <v>0</v>
      </c>
      <c r="D88" s="5">
        <f t="shared" si="27"/>
        <v>1.7394384732125376</v>
      </c>
      <c r="E88" s="5">
        <f t="shared" si="27"/>
        <v>1.7268861427438442</v>
      </c>
      <c r="F88" s="5">
        <f t="shared" si="27"/>
        <v>1.6319999999999999</v>
      </c>
      <c r="G88" s="5">
        <f t="shared" si="27"/>
        <v>1.6319999999999999</v>
      </c>
      <c r="H88" s="5">
        <f t="shared" si="27"/>
        <v>1.6319999999999999</v>
      </c>
      <c r="I88" s="5">
        <f t="shared" si="27"/>
        <v>1.6319999999999999</v>
      </c>
      <c r="J88" s="5">
        <f t="shared" si="27"/>
        <v>0</v>
      </c>
      <c r="K88" s="5">
        <f t="shared" si="27"/>
        <v>0</v>
      </c>
      <c r="L88" s="5">
        <f t="shared" si="27"/>
        <v>0</v>
      </c>
      <c r="M88" s="5">
        <f t="shared" si="27"/>
        <v>0</v>
      </c>
      <c r="N88" s="5">
        <f t="shared" si="27"/>
        <v>0</v>
      </c>
      <c r="O88" s="5">
        <f t="shared" si="27"/>
        <v>0</v>
      </c>
      <c r="P88" s="5">
        <f t="shared" si="27"/>
        <v>0</v>
      </c>
      <c r="Q88" s="5">
        <f t="shared" si="27"/>
        <v>0</v>
      </c>
      <c r="R88" s="5">
        <f t="shared" si="27"/>
        <v>0</v>
      </c>
      <c r="S88" s="16">
        <f t="shared" si="28"/>
        <v>0</v>
      </c>
    </row>
    <row r="89" spans="1:19" x14ac:dyDescent="0.25">
      <c r="A89" s="3">
        <f>'CSP5'!$A$178</f>
        <v>1800</v>
      </c>
      <c r="B89" s="16">
        <f t="shared" si="26"/>
        <v>0</v>
      </c>
      <c r="C89" s="5">
        <f t="shared" si="27"/>
        <v>0</v>
      </c>
      <c r="D89" s="5">
        <f t="shared" si="27"/>
        <v>1.7849041975401982</v>
      </c>
      <c r="E89" s="5">
        <f t="shared" si="27"/>
        <v>1.7727068024152244</v>
      </c>
      <c r="F89" s="5">
        <f t="shared" si="27"/>
        <v>1.7279999999999998</v>
      </c>
      <c r="G89" s="5">
        <f t="shared" si="27"/>
        <v>1.728</v>
      </c>
      <c r="H89" s="5">
        <f t="shared" si="27"/>
        <v>1.728</v>
      </c>
      <c r="I89" s="5">
        <f t="shared" si="27"/>
        <v>1.728</v>
      </c>
      <c r="J89" s="5">
        <f t="shared" si="27"/>
        <v>0</v>
      </c>
      <c r="K89" s="5">
        <f t="shared" si="27"/>
        <v>0</v>
      </c>
      <c r="L89" s="5">
        <f t="shared" si="27"/>
        <v>0</v>
      </c>
      <c r="M89" s="5">
        <f t="shared" si="27"/>
        <v>0</v>
      </c>
      <c r="N89" s="5">
        <f t="shared" si="27"/>
        <v>0</v>
      </c>
      <c r="O89" s="5">
        <f t="shared" si="27"/>
        <v>0</v>
      </c>
      <c r="P89" s="5">
        <f t="shared" si="27"/>
        <v>0</v>
      </c>
      <c r="Q89" s="5">
        <f t="shared" si="27"/>
        <v>0</v>
      </c>
      <c r="R89" s="5">
        <f t="shared" si="27"/>
        <v>0</v>
      </c>
      <c r="S89" s="16">
        <f t="shared" si="28"/>
        <v>0</v>
      </c>
    </row>
    <row r="90" spans="1:19" x14ac:dyDescent="0.25">
      <c r="A90" s="3">
        <f>'CSP5'!$A$179</f>
        <v>2000</v>
      </c>
      <c r="B90" s="16">
        <f t="shared" si="26"/>
        <v>0</v>
      </c>
      <c r="C90" s="5">
        <f t="shared" si="27"/>
        <v>0</v>
      </c>
      <c r="D90" s="5">
        <f t="shared" si="27"/>
        <v>1.9388528874347517</v>
      </c>
      <c r="E90" s="5">
        <f t="shared" si="27"/>
        <v>1.92</v>
      </c>
      <c r="F90" s="5">
        <f t="shared" si="27"/>
        <v>1.92</v>
      </c>
      <c r="G90" s="5">
        <f t="shared" si="27"/>
        <v>1.92</v>
      </c>
      <c r="H90" s="5">
        <f t="shared" si="27"/>
        <v>1.92</v>
      </c>
      <c r="I90" s="5">
        <f t="shared" si="27"/>
        <v>0</v>
      </c>
      <c r="J90" s="5">
        <f t="shared" si="27"/>
        <v>0</v>
      </c>
      <c r="K90" s="5">
        <f t="shared" si="27"/>
        <v>0</v>
      </c>
      <c r="L90" s="5">
        <f t="shared" si="27"/>
        <v>0</v>
      </c>
      <c r="M90" s="5">
        <f t="shared" si="27"/>
        <v>0</v>
      </c>
      <c r="N90" s="5">
        <f t="shared" si="27"/>
        <v>0</v>
      </c>
      <c r="O90" s="5">
        <f t="shared" si="27"/>
        <v>0</v>
      </c>
      <c r="P90" s="5">
        <f t="shared" si="27"/>
        <v>0</v>
      </c>
      <c r="Q90" s="5">
        <f t="shared" si="27"/>
        <v>0</v>
      </c>
      <c r="R90" s="5">
        <f t="shared" si="27"/>
        <v>0</v>
      </c>
      <c r="S90" s="16">
        <f t="shared" si="28"/>
        <v>0</v>
      </c>
    </row>
    <row r="91" spans="1:19" x14ac:dyDescent="0.25">
      <c r="A91" s="3">
        <f>'CSP5'!$A$180</f>
        <v>2200</v>
      </c>
      <c r="B91" s="16">
        <f t="shared" si="26"/>
        <v>0</v>
      </c>
      <c r="C91" s="5">
        <f t="shared" si="27"/>
        <v>0</v>
      </c>
      <c r="D91" s="5">
        <f t="shared" si="27"/>
        <v>0</v>
      </c>
      <c r="E91" s="5">
        <f t="shared" si="27"/>
        <v>0</v>
      </c>
      <c r="F91" s="5">
        <f t="shared" si="27"/>
        <v>0</v>
      </c>
      <c r="G91" s="5">
        <f t="shared" si="27"/>
        <v>0</v>
      </c>
      <c r="H91" s="5">
        <f t="shared" si="27"/>
        <v>0</v>
      </c>
      <c r="I91" s="5">
        <f t="shared" si="27"/>
        <v>0</v>
      </c>
      <c r="J91" s="5">
        <f t="shared" si="27"/>
        <v>0</v>
      </c>
      <c r="K91" s="5">
        <f t="shared" si="27"/>
        <v>0</v>
      </c>
      <c r="L91" s="5">
        <f t="shared" si="27"/>
        <v>0</v>
      </c>
      <c r="M91" s="5">
        <f t="shared" si="27"/>
        <v>0</v>
      </c>
      <c r="N91" s="5">
        <f t="shared" si="27"/>
        <v>0</v>
      </c>
      <c r="O91" s="5">
        <f t="shared" si="27"/>
        <v>0</v>
      </c>
      <c r="P91" s="5">
        <f t="shared" si="27"/>
        <v>0</v>
      </c>
      <c r="Q91" s="5">
        <f t="shared" si="27"/>
        <v>0</v>
      </c>
      <c r="R91" s="5">
        <f t="shared" si="27"/>
        <v>0</v>
      </c>
      <c r="S91" s="16">
        <f t="shared" si="28"/>
        <v>0</v>
      </c>
    </row>
    <row r="92" spans="1:19" x14ac:dyDescent="0.25">
      <c r="A92" s="3">
        <f>'CSP5'!$A$181</f>
        <v>2400</v>
      </c>
      <c r="B92" s="16">
        <f t="shared" si="26"/>
        <v>0</v>
      </c>
      <c r="C92" s="5">
        <f t="shared" si="27"/>
        <v>0</v>
      </c>
      <c r="D92" s="5">
        <f t="shared" si="27"/>
        <v>0</v>
      </c>
      <c r="E92" s="5">
        <f t="shared" si="27"/>
        <v>0</v>
      </c>
      <c r="F92" s="5">
        <f t="shared" si="27"/>
        <v>0</v>
      </c>
      <c r="G92" s="5">
        <f t="shared" si="27"/>
        <v>0</v>
      </c>
      <c r="H92" s="5">
        <f t="shared" si="27"/>
        <v>0</v>
      </c>
      <c r="I92" s="5">
        <f t="shared" si="27"/>
        <v>0</v>
      </c>
      <c r="J92" s="5">
        <f t="shared" si="27"/>
        <v>0</v>
      </c>
      <c r="K92" s="5">
        <f t="shared" si="27"/>
        <v>0</v>
      </c>
      <c r="L92" s="5">
        <f t="shared" si="27"/>
        <v>0</v>
      </c>
      <c r="M92" s="5">
        <f t="shared" si="27"/>
        <v>0</v>
      </c>
      <c r="N92" s="5">
        <f t="shared" si="27"/>
        <v>0</v>
      </c>
      <c r="O92" s="5">
        <f t="shared" si="27"/>
        <v>0</v>
      </c>
      <c r="P92" s="5">
        <f t="shared" si="27"/>
        <v>0</v>
      </c>
      <c r="Q92" s="5">
        <f t="shared" si="27"/>
        <v>0</v>
      </c>
      <c r="R92" s="5">
        <f t="shared" si="27"/>
        <v>0</v>
      </c>
      <c r="S92" s="16">
        <f t="shared" si="28"/>
        <v>0</v>
      </c>
    </row>
    <row r="93" spans="1:19" x14ac:dyDescent="0.25">
      <c r="A93" s="3">
        <f>'CSP5'!$A$182</f>
        <v>2600</v>
      </c>
      <c r="B93" s="16">
        <f t="shared" si="26"/>
        <v>0</v>
      </c>
      <c r="C93" s="5">
        <f t="shared" si="27"/>
        <v>0</v>
      </c>
      <c r="D93" s="5">
        <f t="shared" si="27"/>
        <v>0</v>
      </c>
      <c r="E93" s="5">
        <f t="shared" si="27"/>
        <v>0</v>
      </c>
      <c r="F93" s="5">
        <f t="shared" si="27"/>
        <v>0</v>
      </c>
      <c r="G93" s="5">
        <f t="shared" si="27"/>
        <v>0</v>
      </c>
      <c r="H93" s="5">
        <f t="shared" si="27"/>
        <v>0</v>
      </c>
      <c r="I93" s="5">
        <f t="shared" si="27"/>
        <v>0</v>
      </c>
      <c r="J93" s="5">
        <f t="shared" si="27"/>
        <v>0</v>
      </c>
      <c r="K93" s="5">
        <f t="shared" si="27"/>
        <v>0</v>
      </c>
      <c r="L93" s="5">
        <f t="shared" si="27"/>
        <v>0</v>
      </c>
      <c r="M93" s="5">
        <f t="shared" si="27"/>
        <v>0</v>
      </c>
      <c r="N93" s="5">
        <f t="shared" si="27"/>
        <v>0</v>
      </c>
      <c r="O93" s="5">
        <f t="shared" si="27"/>
        <v>0</v>
      </c>
      <c r="P93" s="5">
        <f t="shared" si="27"/>
        <v>0</v>
      </c>
      <c r="Q93" s="5">
        <f t="shared" si="27"/>
        <v>0</v>
      </c>
      <c r="R93" s="5">
        <f t="shared" si="27"/>
        <v>0</v>
      </c>
      <c r="S93" s="16">
        <f t="shared" si="28"/>
        <v>0</v>
      </c>
    </row>
    <row r="94" spans="1:19" x14ac:dyDescent="0.25">
      <c r="A94" s="3">
        <f>'CSP5'!$A$183</f>
        <v>2800</v>
      </c>
      <c r="B94" s="16">
        <f t="shared" si="26"/>
        <v>0</v>
      </c>
      <c r="C94" s="5">
        <f t="shared" si="27"/>
        <v>0</v>
      </c>
      <c r="D94" s="5">
        <f t="shared" si="27"/>
        <v>0</v>
      </c>
      <c r="E94" s="5">
        <f t="shared" si="27"/>
        <v>0</v>
      </c>
      <c r="F94" s="5">
        <f t="shared" si="27"/>
        <v>0</v>
      </c>
      <c r="G94" s="5">
        <f t="shared" si="27"/>
        <v>0</v>
      </c>
      <c r="H94" s="5">
        <f t="shared" si="27"/>
        <v>0</v>
      </c>
      <c r="I94" s="5">
        <f t="shared" si="27"/>
        <v>0</v>
      </c>
      <c r="J94" s="5">
        <f t="shared" si="27"/>
        <v>0</v>
      </c>
      <c r="K94" s="5">
        <f t="shared" si="27"/>
        <v>0</v>
      </c>
      <c r="L94" s="5">
        <f t="shared" si="27"/>
        <v>0</v>
      </c>
      <c r="M94" s="5">
        <f t="shared" si="27"/>
        <v>0</v>
      </c>
      <c r="N94" s="5">
        <f t="shared" si="27"/>
        <v>0</v>
      </c>
      <c r="O94" s="5">
        <f t="shared" si="27"/>
        <v>3.6411274497884158</v>
      </c>
      <c r="P94" s="5">
        <f t="shared" si="27"/>
        <v>3.8859952907999999</v>
      </c>
      <c r="Q94" s="5">
        <f t="shared" si="27"/>
        <v>4.130690938079999</v>
      </c>
      <c r="R94" s="5">
        <f t="shared" si="27"/>
        <v>4.2300985272</v>
      </c>
      <c r="S94" s="16">
        <f t="shared" si="28"/>
        <v>4.2300985272</v>
      </c>
    </row>
    <row r="95" spans="1:19" x14ac:dyDescent="0.25">
      <c r="A95" s="3">
        <f>'CSP5'!$A$184</f>
        <v>2900</v>
      </c>
      <c r="B95" s="16">
        <f t="shared" si="26"/>
        <v>0</v>
      </c>
      <c r="C95" s="5">
        <f t="shared" si="27"/>
        <v>0</v>
      </c>
      <c r="D95" s="5">
        <f t="shared" si="27"/>
        <v>0</v>
      </c>
      <c r="E95" s="5">
        <f t="shared" si="27"/>
        <v>0</v>
      </c>
      <c r="F95" s="5">
        <f t="shared" si="27"/>
        <v>0</v>
      </c>
      <c r="G95" s="5">
        <f t="shared" si="27"/>
        <v>0</v>
      </c>
      <c r="H95" s="5">
        <f t="shared" si="27"/>
        <v>0</v>
      </c>
      <c r="I95" s="5">
        <f t="shared" si="27"/>
        <v>0</v>
      </c>
      <c r="J95" s="5">
        <f t="shared" si="27"/>
        <v>0</v>
      </c>
      <c r="K95" s="5">
        <f t="shared" si="27"/>
        <v>0</v>
      </c>
      <c r="L95" s="5">
        <f t="shared" si="27"/>
        <v>0</v>
      </c>
      <c r="M95" s="5">
        <f t="shared" si="27"/>
        <v>0</v>
      </c>
      <c r="N95" s="5">
        <f t="shared" si="27"/>
        <v>3.9891202764</v>
      </c>
      <c r="O95" s="5">
        <f t="shared" si="27"/>
        <v>4.1752576376999997</v>
      </c>
      <c r="P95" s="5">
        <f t="shared" si="27"/>
        <v>4.3574138876999999</v>
      </c>
      <c r="Q95" s="5">
        <f t="shared" si="27"/>
        <v>4.4207726695199998</v>
      </c>
      <c r="R95" s="5">
        <f t="shared" si="27"/>
        <v>4.4923207131999998</v>
      </c>
      <c r="S95" s="16">
        <f t="shared" si="28"/>
        <v>4.4923207131999998</v>
      </c>
    </row>
    <row r="96" spans="1:19" x14ac:dyDescent="0.25">
      <c r="A96" s="3">
        <f>'CSP5'!$A$185</f>
        <v>3000</v>
      </c>
      <c r="B96" s="16">
        <f t="shared" si="26"/>
        <v>0</v>
      </c>
      <c r="C96" s="5">
        <f t="shared" si="27"/>
        <v>0</v>
      </c>
      <c r="D96" s="5">
        <f t="shared" si="27"/>
        <v>0</v>
      </c>
      <c r="E96" s="5">
        <f t="shared" si="27"/>
        <v>0</v>
      </c>
      <c r="F96" s="5">
        <f t="shared" si="27"/>
        <v>0</v>
      </c>
      <c r="G96" s="5">
        <f t="shared" si="27"/>
        <v>0</v>
      </c>
      <c r="H96" s="5">
        <f t="shared" si="27"/>
        <v>0</v>
      </c>
      <c r="I96" s="5">
        <f t="shared" si="27"/>
        <v>0</v>
      </c>
      <c r="J96" s="5">
        <f t="shared" si="27"/>
        <v>0</v>
      </c>
      <c r="K96" s="5">
        <f t="shared" si="27"/>
        <v>0</v>
      </c>
      <c r="L96" s="5">
        <f t="shared" si="27"/>
        <v>0</v>
      </c>
      <c r="M96" s="5">
        <f t="shared" si="27"/>
        <v>0</v>
      </c>
      <c r="N96" s="5">
        <f t="shared" si="27"/>
        <v>4.1193391679999998</v>
      </c>
      <c r="O96" s="5">
        <f t="shared" si="27"/>
        <v>4.4257402907999994</v>
      </c>
      <c r="P96" s="5">
        <f t="shared" si="27"/>
        <v>4.4912837375999999</v>
      </c>
      <c r="Q96" s="5">
        <f t="shared" si="27"/>
        <v>4.5568271844000003</v>
      </c>
      <c r="R96" s="5">
        <f t="shared" si="27"/>
        <v>4.6223706312000008</v>
      </c>
      <c r="S96" s="16">
        <f t="shared" si="28"/>
        <v>4.6223706312000008</v>
      </c>
    </row>
    <row r="97" spans="1:39" x14ac:dyDescent="0.25">
      <c r="A97" s="3">
        <f>'CSP5'!$A$186</f>
        <v>3200</v>
      </c>
      <c r="B97" s="16">
        <f t="shared" si="26"/>
        <v>0</v>
      </c>
      <c r="C97" s="5">
        <f t="shared" si="27"/>
        <v>0</v>
      </c>
      <c r="D97" s="5">
        <f t="shared" si="27"/>
        <v>0</v>
      </c>
      <c r="E97" s="5">
        <f t="shared" si="27"/>
        <v>0</v>
      </c>
      <c r="F97" s="5">
        <f t="shared" si="27"/>
        <v>0</v>
      </c>
      <c r="G97" s="5">
        <f t="shared" si="27"/>
        <v>0</v>
      </c>
      <c r="H97" s="5">
        <f t="shared" si="27"/>
        <v>0</v>
      </c>
      <c r="I97" s="5">
        <f t="shared" si="27"/>
        <v>0</v>
      </c>
      <c r="J97" s="5">
        <f t="shared" si="27"/>
        <v>0</v>
      </c>
      <c r="K97" s="5">
        <f t="shared" si="27"/>
        <v>0</v>
      </c>
      <c r="L97" s="5">
        <f t="shared" si="27"/>
        <v>4.3235270015999996</v>
      </c>
      <c r="M97" s="5">
        <f t="shared" si="27"/>
        <v>4.4935721683200001</v>
      </c>
      <c r="N97" s="5">
        <f t="shared" si="27"/>
        <v>4.61592</v>
      </c>
      <c r="O97" s="5">
        <f t="shared" si="27"/>
        <v>4.6945721683200006</v>
      </c>
      <c r="P97" s="5">
        <f t="shared" si="27"/>
        <v>4.7644853068800002</v>
      </c>
      <c r="Q97" s="5">
        <f t="shared" si="27"/>
        <v>4.8343983168000007</v>
      </c>
      <c r="R97" s="5">
        <f t="shared" ref="R97" si="29">($A97*360*R72)/(60*1000000)</f>
        <v>4.8868330099200001</v>
      </c>
      <c r="S97" s="16">
        <f t="shared" si="28"/>
        <v>4.8868330099200001</v>
      </c>
    </row>
    <row r="98" spans="1:39" x14ac:dyDescent="0.25">
      <c r="A98" s="3">
        <f>'CSP5'!$A$187</f>
        <v>3300</v>
      </c>
      <c r="B98" s="16">
        <f t="shared" si="26"/>
        <v>0</v>
      </c>
      <c r="C98" s="5">
        <f t="shared" ref="C98:R99" si="30">($A98*360*C73)/(60*1000000)</f>
        <v>0</v>
      </c>
      <c r="D98" s="5">
        <f t="shared" si="30"/>
        <v>0</v>
      </c>
      <c r="E98" s="5">
        <f t="shared" si="30"/>
        <v>0</v>
      </c>
      <c r="F98" s="5">
        <f t="shared" si="30"/>
        <v>0</v>
      </c>
      <c r="G98" s="5">
        <f t="shared" si="30"/>
        <v>0</v>
      </c>
      <c r="H98" s="5">
        <f t="shared" si="30"/>
        <v>0</v>
      </c>
      <c r="I98" s="5">
        <f t="shared" si="30"/>
        <v>0</v>
      </c>
      <c r="J98" s="5">
        <f t="shared" si="30"/>
        <v>0</v>
      </c>
      <c r="K98" s="5">
        <f t="shared" si="30"/>
        <v>0</v>
      </c>
      <c r="L98" s="5">
        <f t="shared" si="30"/>
        <v>4.5110443970714016</v>
      </c>
      <c r="M98" s="5">
        <f t="shared" si="30"/>
        <v>4.6700166970039607</v>
      </c>
      <c r="N98" s="5">
        <f t="shared" si="30"/>
        <v>0</v>
      </c>
      <c r="O98" s="5">
        <f t="shared" si="30"/>
        <v>0</v>
      </c>
      <c r="P98" s="5">
        <f t="shared" si="30"/>
        <v>0</v>
      </c>
      <c r="Q98" s="5">
        <f t="shared" si="30"/>
        <v>0</v>
      </c>
      <c r="R98" s="5">
        <f t="shared" si="30"/>
        <v>0</v>
      </c>
      <c r="S98" s="16">
        <f t="shared" si="28"/>
        <v>0</v>
      </c>
    </row>
    <row r="99" spans="1:39" x14ac:dyDescent="0.25">
      <c r="A99" s="3">
        <f>'CSP5'!$A$188</f>
        <v>3500</v>
      </c>
      <c r="B99" s="16">
        <f t="shared" si="26"/>
        <v>0</v>
      </c>
      <c r="C99" s="5">
        <f t="shared" si="30"/>
        <v>0</v>
      </c>
      <c r="D99" s="5">
        <f t="shared" si="30"/>
        <v>0</v>
      </c>
      <c r="E99" s="5">
        <f t="shared" si="30"/>
        <v>0</v>
      </c>
      <c r="F99" s="5">
        <f t="shared" si="30"/>
        <v>0</v>
      </c>
      <c r="G99" s="5">
        <f t="shared" si="30"/>
        <v>0</v>
      </c>
      <c r="H99" s="5">
        <f t="shared" si="30"/>
        <v>0</v>
      </c>
      <c r="I99" s="5">
        <f t="shared" si="30"/>
        <v>0</v>
      </c>
      <c r="J99" s="5">
        <f t="shared" si="30"/>
        <v>0</v>
      </c>
      <c r="K99" s="5">
        <f t="shared" si="30"/>
        <v>0</v>
      </c>
      <c r="L99" s="5">
        <f t="shared" si="30"/>
        <v>0</v>
      </c>
      <c r="M99" s="5">
        <f t="shared" si="30"/>
        <v>0</v>
      </c>
      <c r="N99" s="5">
        <f t="shared" si="30"/>
        <v>0</v>
      </c>
      <c r="O99" s="5">
        <f t="shared" si="30"/>
        <v>0</v>
      </c>
      <c r="P99" s="5">
        <f t="shared" si="30"/>
        <v>0</v>
      </c>
      <c r="Q99" s="5">
        <f t="shared" si="30"/>
        <v>0</v>
      </c>
      <c r="R99" s="5">
        <f t="shared" si="30"/>
        <v>0</v>
      </c>
      <c r="S99" s="16">
        <f t="shared" si="28"/>
        <v>0</v>
      </c>
    </row>
    <row r="100" spans="1:39" x14ac:dyDescent="0.25">
      <c r="A100" s="13">
        <f>'CSP5'!$A$189</f>
        <v>3501</v>
      </c>
      <c r="B100" s="16">
        <f>B99</f>
        <v>0</v>
      </c>
      <c r="C100" s="16">
        <f t="shared" ref="C100:S100" si="31">C99</f>
        <v>0</v>
      </c>
      <c r="D100" s="16">
        <f t="shared" si="31"/>
        <v>0</v>
      </c>
      <c r="E100" s="16">
        <f t="shared" si="31"/>
        <v>0</v>
      </c>
      <c r="F100" s="16">
        <f t="shared" si="31"/>
        <v>0</v>
      </c>
      <c r="G100" s="16">
        <f t="shared" si="31"/>
        <v>0</v>
      </c>
      <c r="H100" s="16">
        <f t="shared" si="31"/>
        <v>0</v>
      </c>
      <c r="I100" s="16">
        <f t="shared" si="31"/>
        <v>0</v>
      </c>
      <c r="J100" s="16">
        <f t="shared" si="31"/>
        <v>0</v>
      </c>
      <c r="K100" s="16">
        <f t="shared" si="31"/>
        <v>0</v>
      </c>
      <c r="L100" s="16">
        <f t="shared" si="31"/>
        <v>0</v>
      </c>
      <c r="M100" s="16">
        <f t="shared" si="31"/>
        <v>0</v>
      </c>
      <c r="N100" s="16">
        <f t="shared" si="31"/>
        <v>0</v>
      </c>
      <c r="O100" s="16">
        <f t="shared" si="31"/>
        <v>0</v>
      </c>
      <c r="P100" s="16">
        <f t="shared" si="31"/>
        <v>0</v>
      </c>
      <c r="Q100" s="16">
        <f t="shared" si="31"/>
        <v>0</v>
      </c>
      <c r="R100" s="16">
        <f t="shared" si="31"/>
        <v>0</v>
      </c>
      <c r="S100" s="16">
        <f t="shared" si="31"/>
        <v>0</v>
      </c>
    </row>
    <row r="102" spans="1:39" x14ac:dyDescent="0.25">
      <c r="A102" s="17"/>
      <c r="B102" s="51" t="s">
        <v>1154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U102" s="17"/>
      <c r="V102" s="51" t="s">
        <v>1188</v>
      </c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x14ac:dyDescent="0.25">
      <c r="A105" s="13">
        <f>'CSP5'!$A$169</f>
        <v>619</v>
      </c>
      <c r="B105" s="16">
        <f>B106</f>
        <v>0</v>
      </c>
      <c r="C105" s="16">
        <f t="shared" ref="C105:S105" si="32">C106</f>
        <v>0</v>
      </c>
      <c r="D105" s="16">
        <f t="shared" si="32"/>
        <v>0</v>
      </c>
      <c r="E105" s="16">
        <f t="shared" si="32"/>
        <v>0</v>
      </c>
      <c r="F105" s="16">
        <f t="shared" si="32"/>
        <v>0</v>
      </c>
      <c r="G105" s="16">
        <f t="shared" si="32"/>
        <v>0</v>
      </c>
      <c r="H105" s="16">
        <f t="shared" si="32"/>
        <v>0</v>
      </c>
      <c r="I105" s="16">
        <f t="shared" si="32"/>
        <v>0</v>
      </c>
      <c r="J105" s="16">
        <f t="shared" si="32"/>
        <v>0</v>
      </c>
      <c r="K105" s="16">
        <f t="shared" si="32"/>
        <v>0</v>
      </c>
      <c r="L105" s="16">
        <f t="shared" si="32"/>
        <v>0</v>
      </c>
      <c r="M105" s="16">
        <f t="shared" si="32"/>
        <v>0</v>
      </c>
      <c r="N105" s="16">
        <f t="shared" si="32"/>
        <v>0</v>
      </c>
      <c r="O105" s="16">
        <f t="shared" si="32"/>
        <v>0</v>
      </c>
      <c r="P105" s="16">
        <f t="shared" si="32"/>
        <v>0</v>
      </c>
      <c r="Q105" s="16">
        <f t="shared" si="32"/>
        <v>0</v>
      </c>
      <c r="R105" s="16">
        <f t="shared" si="32"/>
        <v>0</v>
      </c>
      <c r="S105" s="16">
        <f t="shared" si="32"/>
        <v>0</v>
      </c>
      <c r="U105" s="13">
        <f>'CSP5'!$A$169</f>
        <v>619</v>
      </c>
      <c r="V105" s="16">
        <f>V106</f>
        <v>0</v>
      </c>
      <c r="W105" s="16">
        <f t="shared" ref="W105:AM105" si="33">W106</f>
        <v>0</v>
      </c>
      <c r="X105" s="16">
        <f t="shared" si="33"/>
        <v>0</v>
      </c>
      <c r="Y105" s="16">
        <f t="shared" si="33"/>
        <v>0</v>
      </c>
      <c r="Z105" s="16">
        <f t="shared" si="33"/>
        <v>0</v>
      </c>
      <c r="AA105" s="16">
        <f t="shared" si="33"/>
        <v>0</v>
      </c>
      <c r="AB105" s="16">
        <f t="shared" si="33"/>
        <v>0</v>
      </c>
      <c r="AC105" s="16">
        <f t="shared" si="33"/>
        <v>0</v>
      </c>
      <c r="AD105" s="16">
        <f t="shared" si="33"/>
        <v>0</v>
      </c>
      <c r="AE105" s="16">
        <f t="shared" si="33"/>
        <v>0</v>
      </c>
      <c r="AF105" s="16">
        <f t="shared" si="33"/>
        <v>0</v>
      </c>
      <c r="AG105" s="16">
        <f t="shared" si="33"/>
        <v>0</v>
      </c>
      <c r="AH105" s="16">
        <f t="shared" si="33"/>
        <v>0</v>
      </c>
      <c r="AI105" s="16">
        <f t="shared" si="33"/>
        <v>0</v>
      </c>
      <c r="AJ105" s="16">
        <f t="shared" si="33"/>
        <v>0</v>
      </c>
      <c r="AK105" s="16">
        <f t="shared" si="33"/>
        <v>0</v>
      </c>
      <c r="AL105" s="16">
        <f t="shared" si="33"/>
        <v>0</v>
      </c>
      <c r="AM105" s="16">
        <f t="shared" si="33"/>
        <v>0</v>
      </c>
    </row>
    <row r="106" spans="1:39" x14ac:dyDescent="0.25">
      <c r="A106" s="3">
        <f>'CSP5'!$A$170</f>
        <v>620</v>
      </c>
      <c r="B106" s="16">
        <f>C106</f>
        <v>0</v>
      </c>
      <c r="C106" s="5">
        <f>IF(C6&gt;0,'Main Injection'!C106-'CSP5'!C220-W106,0)</f>
        <v>0</v>
      </c>
      <c r="D106" s="5">
        <f>IF(D6&gt;0,'Main Injection'!D106-'CSP5'!D220-X106,0)</f>
        <v>0</v>
      </c>
      <c r="E106" s="5">
        <f>IF(E6&gt;0,'Main Injection'!E106-'CSP5'!E220-Y106,0)</f>
        <v>0</v>
      </c>
      <c r="F106" s="5">
        <f>IF(F6&gt;0,'Main Injection'!F106-'CSP5'!F220-Z106,0)</f>
        <v>0</v>
      </c>
      <c r="G106" s="5">
        <f>IF(G6&gt;0,'Main Injection'!G106-'CSP5'!G220-AA106,0)</f>
        <v>0</v>
      </c>
      <c r="H106" s="5">
        <f>IF(H6&gt;0,'Main Injection'!H106-'CSP5'!H220-AB106,0)</f>
        <v>0</v>
      </c>
      <c r="I106" s="5">
        <f>IF(I6&gt;0,'Main Injection'!I106-'CSP5'!I220-AC106,0)</f>
        <v>0</v>
      </c>
      <c r="J106" s="5">
        <f>IF(J6&gt;0,'Main Injection'!J106-'CSP5'!J220-AD106,0)</f>
        <v>0</v>
      </c>
      <c r="K106" s="5">
        <f>IF(K6&gt;0,'Main Injection'!K106-'CSP5'!K220-AE106,0)</f>
        <v>0</v>
      </c>
      <c r="L106" s="5">
        <f>IF(L6&gt;0,'Main Injection'!L106-'CSP5'!L220-AF106,0)</f>
        <v>0</v>
      </c>
      <c r="M106" s="5">
        <f>IF(M6&gt;0,'Main Injection'!M106-'CSP5'!M220-AG106,0)</f>
        <v>0</v>
      </c>
      <c r="N106" s="5">
        <f>IF(N6&gt;0,'Main Injection'!N106-'CSP5'!N220-AH106,0)</f>
        <v>0</v>
      </c>
      <c r="O106" s="5">
        <f>IF(O6&gt;0,'Main Injection'!O106-'CSP5'!O220-AI106,0)</f>
        <v>0</v>
      </c>
      <c r="P106" s="5">
        <f>IF(P6&gt;0,'Main Injection'!P106-'CSP5'!P220-AJ106,0)</f>
        <v>0</v>
      </c>
      <c r="Q106" s="5">
        <f>IF(Q6&gt;0,'Main Injection'!Q106-'CSP5'!Q220-AK106,0)</f>
        <v>0</v>
      </c>
      <c r="R106" s="5">
        <f>IF(R6&gt;0,'Main Injection'!R106-'CSP5'!R220-AL106,0)</f>
        <v>0</v>
      </c>
      <c r="S106" s="16">
        <f>R106</f>
        <v>0</v>
      </c>
      <c r="U106" s="3">
        <f>'CSP5'!$A$170</f>
        <v>620</v>
      </c>
      <c r="V106" s="16">
        <f>W106</f>
        <v>0</v>
      </c>
      <c r="W106" s="5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5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5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5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5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5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5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5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5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5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5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5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5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5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5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5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6">
        <f>AL106</f>
        <v>0</v>
      </c>
    </row>
    <row r="107" spans="1:39" x14ac:dyDescent="0.25">
      <c r="A107" s="3">
        <f>'CSP5'!$A$171</f>
        <v>650</v>
      </c>
      <c r="B107" s="16">
        <f t="shared" ref="B107:B124" si="34">C107</f>
        <v>0</v>
      </c>
      <c r="C107" s="5">
        <f>IF(C7&gt;0,'Main Injection'!C107-'CSP5'!C221-W107,0)</f>
        <v>0</v>
      </c>
      <c r="D107" s="5">
        <f>IF(D7&gt;0,'Main Injection'!D107-'CSP5'!D221-X107,0)</f>
        <v>0</v>
      </c>
      <c r="E107" s="5">
        <f>IF(E7&gt;0,'Main Injection'!E107-'CSP5'!E221-Y107,0)</f>
        <v>0</v>
      </c>
      <c r="F107" s="5">
        <f>IF(F7&gt;0,'Main Injection'!F107-'CSP5'!F221-Z107,0)</f>
        <v>0</v>
      </c>
      <c r="G107" s="5">
        <f>IF(G7&gt;0,'Main Injection'!G107-'CSP5'!G221-AA107,0)</f>
        <v>0</v>
      </c>
      <c r="H107" s="5">
        <f>IF(H7&gt;0,'Main Injection'!H107-'CSP5'!H221-AB107,0)</f>
        <v>0</v>
      </c>
      <c r="I107" s="5">
        <f>IF(I7&gt;0,'Main Injection'!I107-'CSP5'!I221-AC107,0)</f>
        <v>0</v>
      </c>
      <c r="J107" s="5">
        <f>IF(J7&gt;0,'Main Injection'!J107-'CSP5'!J221-AD107,0)</f>
        <v>0</v>
      </c>
      <c r="K107" s="5">
        <f>IF(K7&gt;0,'Main Injection'!K107-'CSP5'!K221-AE107,0)</f>
        <v>0</v>
      </c>
      <c r="L107" s="5">
        <f>IF(L7&gt;0,'Main Injection'!L107-'CSP5'!L221-AF107,0)</f>
        <v>0</v>
      </c>
      <c r="M107" s="5">
        <f>IF(M7&gt;0,'Main Injection'!M107-'CSP5'!M221-AG107,0)</f>
        <v>0</v>
      </c>
      <c r="N107" s="5">
        <f>IF(N7&gt;0,'Main Injection'!N107-'CSP5'!N221-AH107,0)</f>
        <v>0</v>
      </c>
      <c r="O107" s="5">
        <f>IF(O7&gt;0,'Main Injection'!O107-'CSP5'!O221-AI107,0)</f>
        <v>0</v>
      </c>
      <c r="P107" s="5">
        <f>IF(P7&gt;0,'Main Injection'!P107-'CSP5'!P221-AJ107,0)</f>
        <v>0</v>
      </c>
      <c r="Q107" s="5">
        <f>IF(Q7&gt;0,'Main Injection'!Q107-'CSP5'!Q221-AK107,0)</f>
        <v>0</v>
      </c>
      <c r="R107" s="5">
        <f>IF(R7&gt;0,'Main Injection'!R107-'CSP5'!R221-AL107,0)</f>
        <v>0</v>
      </c>
      <c r="S107" s="16">
        <f t="shared" ref="S107:S124" si="35">R107</f>
        <v>0</v>
      </c>
      <c r="U107" s="3">
        <f>'CSP5'!$A$171</f>
        <v>650</v>
      </c>
      <c r="V107" s="16">
        <f t="shared" ref="V107:V124" si="36">W107</f>
        <v>0</v>
      </c>
      <c r="W107" s="5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5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5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5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5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5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5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5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5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5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5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5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5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5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5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5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6">
        <f t="shared" ref="AM107:AM124" si="37">AL107</f>
        <v>0</v>
      </c>
    </row>
    <row r="108" spans="1:39" x14ac:dyDescent="0.25">
      <c r="A108" s="3">
        <f>'CSP5'!$A$172</f>
        <v>800</v>
      </c>
      <c r="B108" s="16">
        <f t="shared" si="34"/>
        <v>0</v>
      </c>
      <c r="C108" s="5">
        <f>IF(C8&gt;0,'Main Injection'!C108-'CSP5'!C222-W108,0)</f>
        <v>0</v>
      </c>
      <c r="D108" s="5">
        <f>IF(D8&gt;0,'Main Injection'!D108-'CSP5'!D222-X108,0)</f>
        <v>0</v>
      </c>
      <c r="E108" s="5">
        <f>IF(E8&gt;0,'Main Injection'!E108-'CSP5'!E222-Y108,0)</f>
        <v>0</v>
      </c>
      <c r="F108" s="5">
        <f>IF(F8&gt;0,'Main Injection'!F108-'CSP5'!F222-Z108,0)</f>
        <v>0</v>
      </c>
      <c r="G108" s="5">
        <f>IF(G8&gt;0,'Main Injection'!G108-'CSP5'!G222-AA108,0)</f>
        <v>0</v>
      </c>
      <c r="H108" s="5">
        <f>IF(H8&gt;0,'Main Injection'!H108-'CSP5'!H222-AB108,0)</f>
        <v>0</v>
      </c>
      <c r="I108" s="5">
        <f>IF(I8&gt;0,'Main Injection'!I108-'CSP5'!I222-AC108,0)</f>
        <v>0</v>
      </c>
      <c r="J108" s="5">
        <f>IF(J8&gt;0,'Main Injection'!J108-'CSP5'!J222-AD108,0)</f>
        <v>0</v>
      </c>
      <c r="K108" s="5">
        <f>IF(K8&gt;0,'Main Injection'!K108-'CSP5'!K222-AE108,0)</f>
        <v>0</v>
      </c>
      <c r="L108" s="5">
        <f>IF(L8&gt;0,'Main Injection'!L108-'CSP5'!L222-AF108,0)</f>
        <v>0</v>
      </c>
      <c r="M108" s="5">
        <f>IF(M8&gt;0,'Main Injection'!M108-'CSP5'!M222-AG108,0)</f>
        <v>0</v>
      </c>
      <c r="N108" s="5">
        <f>IF(N8&gt;0,'Main Injection'!N108-'CSP5'!N222-AH108,0)</f>
        <v>0</v>
      </c>
      <c r="O108" s="5">
        <f>IF(O8&gt;0,'Main Injection'!O108-'CSP5'!O222-AI108,0)</f>
        <v>0</v>
      </c>
      <c r="P108" s="5">
        <f>IF(P8&gt;0,'Main Injection'!P108-'CSP5'!P222-AJ108,0)</f>
        <v>0</v>
      </c>
      <c r="Q108" s="5">
        <f>IF(Q8&gt;0,'Main Injection'!Q108-'CSP5'!Q222-AK108,0)</f>
        <v>0</v>
      </c>
      <c r="R108" s="5">
        <f>IF(R8&gt;0,'Main Injection'!R108-'CSP5'!R222-AL108,0)</f>
        <v>0</v>
      </c>
      <c r="S108" s="16">
        <f t="shared" si="35"/>
        <v>0</v>
      </c>
      <c r="U108" s="3">
        <f>'CSP5'!$A$172</f>
        <v>800</v>
      </c>
      <c r="V108" s="16">
        <f t="shared" si="36"/>
        <v>0</v>
      </c>
      <c r="W108" s="5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5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5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5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5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5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5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5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5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5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5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5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5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5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5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5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6">
        <f t="shared" si="37"/>
        <v>0</v>
      </c>
    </row>
    <row r="109" spans="1:39" x14ac:dyDescent="0.25">
      <c r="A109" s="3">
        <f>'CSP5'!$A$173</f>
        <v>1000</v>
      </c>
      <c r="B109" s="16">
        <f t="shared" si="34"/>
        <v>0</v>
      </c>
      <c r="C109" s="5">
        <f>IF(C9&gt;0,'Main Injection'!C109-'CSP5'!C223-W109,0)</f>
        <v>0</v>
      </c>
      <c r="D109" s="5">
        <f>IF(D9&gt;0,'Main Injection'!D109-'CSP5'!D223-X109,0)</f>
        <v>-9.330446274038275</v>
      </c>
      <c r="E109" s="5">
        <f>IF(E9&gt;0,'Main Injection'!E109-'CSP5'!E223-Y109,0)</f>
        <v>-10.925543826038275</v>
      </c>
      <c r="F109" s="5">
        <f>IF(F9&gt;0,'Main Injection'!F109-'CSP5'!F223-Z109,0)</f>
        <v>-12.293148394038276</v>
      </c>
      <c r="G109" s="5">
        <f>IF(G9&gt;0,'Main Injection'!G109-'CSP5'!G223-AA109,0)</f>
        <v>-18.601513598622255</v>
      </c>
      <c r="H109" s="5">
        <f>IF(H9&gt;0,'Main Injection'!H109-'CSP5'!H223-AB109,0)</f>
        <v>0</v>
      </c>
      <c r="I109" s="5">
        <f>IF(I9&gt;0,'Main Injection'!I109-'CSP5'!I223-AC109,0)</f>
        <v>0</v>
      </c>
      <c r="J109" s="5">
        <f>IF(J9&gt;0,'Main Injection'!J109-'CSP5'!J223-AD109,0)</f>
        <v>0</v>
      </c>
      <c r="K109" s="5">
        <f>IF(K9&gt;0,'Main Injection'!K109-'CSP5'!K223-AE109,0)</f>
        <v>0</v>
      </c>
      <c r="L109" s="5">
        <f>IF(L9&gt;0,'Main Injection'!L109-'CSP5'!L223-AF109,0)</f>
        <v>0</v>
      </c>
      <c r="M109" s="5">
        <f>IF(M9&gt;0,'Main Injection'!M109-'CSP5'!M223-AG109,0)</f>
        <v>0</v>
      </c>
      <c r="N109" s="5">
        <f>IF(N9&gt;0,'Main Injection'!N109-'CSP5'!N223-AH109,0)</f>
        <v>0</v>
      </c>
      <c r="O109" s="5">
        <f>IF(O9&gt;0,'Main Injection'!O109-'CSP5'!O223-AI109,0)</f>
        <v>0</v>
      </c>
      <c r="P109" s="5">
        <f>IF(P9&gt;0,'Main Injection'!P109-'CSP5'!P223-AJ109,0)</f>
        <v>0</v>
      </c>
      <c r="Q109" s="5">
        <f>IF(Q9&gt;0,'Main Injection'!Q109-'CSP5'!Q223-AK109,0)</f>
        <v>0</v>
      </c>
      <c r="R109" s="5">
        <f>IF(R9&gt;0,'Main Injection'!R109-'CSP5'!R223-AL109,0)</f>
        <v>0</v>
      </c>
      <c r="S109" s="16">
        <f t="shared" si="35"/>
        <v>0</v>
      </c>
      <c r="U109" s="3">
        <f>'CSP5'!$A$173</f>
        <v>1000</v>
      </c>
      <c r="V109" s="16">
        <f t="shared" si="36"/>
        <v>0</v>
      </c>
      <c r="W109" s="5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5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5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5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5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5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5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5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5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5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5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5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5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5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5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5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6">
        <f t="shared" si="37"/>
        <v>0</v>
      </c>
    </row>
    <row r="110" spans="1:39" x14ac:dyDescent="0.25">
      <c r="A110" s="3">
        <f>'CSP5'!$A$174</f>
        <v>1200</v>
      </c>
      <c r="B110" s="16">
        <f t="shared" si="34"/>
        <v>0</v>
      </c>
      <c r="C110" s="5">
        <f>IF(C10&gt;0,'Main Injection'!C110-'CSP5'!C224-W110,0)</f>
        <v>0</v>
      </c>
      <c r="D110" s="5">
        <f>IF(D10&gt;0,'Main Injection'!D110-'CSP5'!D224-X110,0)</f>
        <v>-6.996842570038277</v>
      </c>
      <c r="E110" s="5">
        <f>IF(E10&gt;0,'Main Injection'!E110-'CSP5'!E224-Y110,0)</f>
        <v>-8.4710280116382766</v>
      </c>
      <c r="F110" s="5">
        <f>IF(F10&gt;0,'Main Injection'!F110-'CSP5'!F224-Z110,0)</f>
        <v>-11.002177890038276</v>
      </c>
      <c r="G110" s="5">
        <f>IF(G10&gt;0,'Main Injection'!G110-'CSP5'!G224-AA110,0)</f>
        <v>-18.940509859422257</v>
      </c>
      <c r="H110" s="5">
        <f>IF(H10&gt;0,'Main Injection'!H110-'CSP5'!H224-AB110,0)</f>
        <v>-24.302598799287701</v>
      </c>
      <c r="I110" s="5">
        <f>IF(I10&gt;0,'Main Injection'!I110-'CSP5'!I224-AC110,0)</f>
        <v>0</v>
      </c>
      <c r="J110" s="5">
        <f>IF(J10&gt;0,'Main Injection'!J110-'CSP5'!J224-AD110,0)</f>
        <v>0</v>
      </c>
      <c r="K110" s="5">
        <f>IF(K10&gt;0,'Main Injection'!K110-'CSP5'!K224-AE110,0)</f>
        <v>0</v>
      </c>
      <c r="L110" s="5">
        <f>IF(L10&gt;0,'Main Injection'!L110-'CSP5'!L224-AF110,0)</f>
        <v>0</v>
      </c>
      <c r="M110" s="5">
        <f>IF(M10&gt;0,'Main Injection'!M110-'CSP5'!M224-AG110,0)</f>
        <v>0</v>
      </c>
      <c r="N110" s="5">
        <f>IF(N10&gt;0,'Main Injection'!N110-'CSP5'!N224-AH110,0)</f>
        <v>0</v>
      </c>
      <c r="O110" s="5">
        <f>IF(O10&gt;0,'Main Injection'!O110-'CSP5'!O224-AI110,0)</f>
        <v>0</v>
      </c>
      <c r="P110" s="5">
        <f>IF(P10&gt;0,'Main Injection'!P110-'CSP5'!P224-AJ110,0)</f>
        <v>0</v>
      </c>
      <c r="Q110" s="5">
        <f>IF(Q10&gt;0,'Main Injection'!Q110-'CSP5'!Q224-AK110,0)</f>
        <v>0</v>
      </c>
      <c r="R110" s="5">
        <f>IF(R10&gt;0,'Main Injection'!R110-'CSP5'!R224-AL110,0)</f>
        <v>0</v>
      </c>
      <c r="S110" s="16">
        <f t="shared" si="35"/>
        <v>0</v>
      </c>
      <c r="U110" s="3">
        <f>'CSP5'!$A$174</f>
        <v>1200</v>
      </c>
      <c r="V110" s="16">
        <f t="shared" si="36"/>
        <v>0</v>
      </c>
      <c r="W110" s="5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5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5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5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5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5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5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5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5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5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5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5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5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5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5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5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6">
        <f t="shared" si="37"/>
        <v>0</v>
      </c>
    </row>
    <row r="111" spans="1:39" x14ac:dyDescent="0.25">
      <c r="A111" s="3">
        <f>'CSP5'!$A$175</f>
        <v>1400</v>
      </c>
      <c r="B111" s="16">
        <f t="shared" si="34"/>
        <v>0</v>
      </c>
      <c r="C111" s="5">
        <f>IF(C11&gt;0,'Main Injection'!C111-'CSP5'!C225-W111,0)</f>
        <v>0</v>
      </c>
      <c r="D111" s="5">
        <f>IF(D11&gt;0,'Main Injection'!D111-'CSP5'!D225-X111,0)</f>
        <v>-7.9080345780382757</v>
      </c>
      <c r="E111" s="5">
        <f>IF(E11&gt;0,'Main Injection'!E111-'CSP5'!E225-Y111,0)</f>
        <v>-9.1258114500382757</v>
      </c>
      <c r="F111" s="5">
        <f>IF(F11&gt;0,'Main Injection'!F111-'CSP5'!F225-Z111,0)</f>
        <v>-9.980805330038276</v>
      </c>
      <c r="G111" s="5">
        <f>IF(G11&gt;0,'Main Injection'!G111-'CSP5'!G225-AA111,0)</f>
        <v>-15.829513621947356</v>
      </c>
      <c r="H111" s="5">
        <f>IF(H11&gt;0,'Main Injection'!H111-'CSP5'!H225-AB111,0)</f>
        <v>-22.486039224496881</v>
      </c>
      <c r="I111" s="5">
        <f>IF(I11&gt;0,'Main Injection'!I111-'CSP5'!I225-AC111,0)</f>
        <v>-27.709490812750111</v>
      </c>
      <c r="J111" s="5">
        <f>IF(J11&gt;0,'Main Injection'!J111-'CSP5'!J225-AD111,0)</f>
        <v>0</v>
      </c>
      <c r="K111" s="5">
        <f>IF(K11&gt;0,'Main Injection'!K111-'CSP5'!K225-AE111,0)</f>
        <v>0</v>
      </c>
      <c r="L111" s="5">
        <f>IF(L11&gt;0,'Main Injection'!L111-'CSP5'!L225-AF111,0)</f>
        <v>0</v>
      </c>
      <c r="M111" s="5">
        <f>IF(M11&gt;0,'Main Injection'!M111-'CSP5'!M225-AG111,0)</f>
        <v>0</v>
      </c>
      <c r="N111" s="5">
        <f>IF(N11&gt;0,'Main Injection'!N111-'CSP5'!N225-AH111,0)</f>
        <v>0</v>
      </c>
      <c r="O111" s="5">
        <f>IF(O11&gt;0,'Main Injection'!O111-'CSP5'!O225-AI111,0)</f>
        <v>0</v>
      </c>
      <c r="P111" s="5">
        <f>IF(P11&gt;0,'Main Injection'!P111-'CSP5'!P225-AJ111,0)</f>
        <v>0</v>
      </c>
      <c r="Q111" s="5">
        <f>IF(Q11&gt;0,'Main Injection'!Q111-'CSP5'!Q225-AK111,0)</f>
        <v>0</v>
      </c>
      <c r="R111" s="5">
        <f>IF(R11&gt;0,'Main Injection'!R111-'CSP5'!R225-AL111,0)</f>
        <v>0</v>
      </c>
      <c r="S111" s="16">
        <f t="shared" si="35"/>
        <v>0</v>
      </c>
      <c r="U111" s="3">
        <f>'CSP5'!$A$175</f>
        <v>1400</v>
      </c>
      <c r="V111" s="16">
        <f t="shared" si="36"/>
        <v>0</v>
      </c>
      <c r="W111" s="5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5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5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5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5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5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5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5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5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5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5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5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5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5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5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5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6">
        <f t="shared" si="37"/>
        <v>0</v>
      </c>
    </row>
    <row r="112" spans="1:39" x14ac:dyDescent="0.25">
      <c r="A112" s="3">
        <f>'CSP5'!$A$176</f>
        <v>1550</v>
      </c>
      <c r="B112" s="16">
        <f t="shared" si="34"/>
        <v>0</v>
      </c>
      <c r="C112" s="5">
        <f>IF(C12&gt;0,'Main Injection'!C112-'CSP5'!C226-W112,0)</f>
        <v>0</v>
      </c>
      <c r="D112" s="5">
        <f>IF(D12&gt;0,'Main Injection'!D112-'CSP5'!D226-X112,0)</f>
        <v>-8.5359389216382766</v>
      </c>
      <c r="E112" s="5">
        <f>IF(E12&gt;0,'Main Injection'!E112-'CSP5'!E226-Y112,0)</f>
        <v>-9.8562851684382764</v>
      </c>
      <c r="F112" s="5">
        <f>IF(F12&gt;0,'Main Injection'!F112-'CSP5'!F226-Z112,0)</f>
        <v>-10.710684844438276</v>
      </c>
      <c r="G112" s="5">
        <f>IF(G12&gt;0,'Main Injection'!G112-'CSP5'!G226-AA112,0)</f>
        <v>-17.347826286140506</v>
      </c>
      <c r="H112" s="5">
        <f>IF(H12&gt;0,'Main Injection'!H112-'CSP5'!H226-AB112,0)</f>
        <v>-21.374264043163546</v>
      </c>
      <c r="I112" s="5">
        <f>IF(I12&gt;0,'Main Injection'!I112-'CSP5'!I226-AC112,0)</f>
        <v>-26.81164652915011</v>
      </c>
      <c r="J112" s="5">
        <f>IF(J12&gt;0,'Main Injection'!J112-'CSP5'!J226-AD112,0)</f>
        <v>0</v>
      </c>
      <c r="K112" s="5">
        <f>IF(K12&gt;0,'Main Injection'!K112-'CSP5'!K226-AE112,0)</f>
        <v>0</v>
      </c>
      <c r="L112" s="5">
        <f>IF(L12&gt;0,'Main Injection'!L112-'CSP5'!L226-AF112,0)</f>
        <v>0</v>
      </c>
      <c r="M112" s="5">
        <f>IF(M12&gt;0,'Main Injection'!M112-'CSP5'!M226-AG112,0)</f>
        <v>0</v>
      </c>
      <c r="N112" s="5">
        <f>IF(N12&gt;0,'Main Injection'!N112-'CSP5'!N226-AH112,0)</f>
        <v>0</v>
      </c>
      <c r="O112" s="5">
        <f>IF(O12&gt;0,'Main Injection'!O112-'CSP5'!O226-AI112,0)</f>
        <v>0</v>
      </c>
      <c r="P112" s="5">
        <f>IF(P12&gt;0,'Main Injection'!P112-'CSP5'!P226-AJ112,0)</f>
        <v>0</v>
      </c>
      <c r="Q112" s="5">
        <f>IF(Q12&gt;0,'Main Injection'!Q112-'CSP5'!Q226-AK112,0)</f>
        <v>0</v>
      </c>
      <c r="R112" s="5">
        <f>IF(R12&gt;0,'Main Injection'!R112-'CSP5'!R226-AL112,0)</f>
        <v>0</v>
      </c>
      <c r="S112" s="16">
        <f t="shared" si="35"/>
        <v>0</v>
      </c>
      <c r="U112" s="3">
        <f>'CSP5'!$A$176</f>
        <v>1550</v>
      </c>
      <c r="V112" s="16">
        <f t="shared" si="36"/>
        <v>0</v>
      </c>
      <c r="W112" s="5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5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5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5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5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5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5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5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5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5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5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5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5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5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5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5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6">
        <f t="shared" si="37"/>
        <v>0</v>
      </c>
    </row>
    <row r="113" spans="1:39" x14ac:dyDescent="0.25">
      <c r="A113" s="3">
        <f>'CSP5'!$A$177</f>
        <v>1700</v>
      </c>
      <c r="B113" s="16">
        <f t="shared" si="34"/>
        <v>0</v>
      </c>
      <c r="C113" s="5">
        <f>IF(C13&gt;0,'Main Injection'!C113-'CSP5'!C227-W113,0)</f>
        <v>0</v>
      </c>
      <c r="D113" s="5">
        <f>IF(D13&gt;0,'Main Injection'!D113-'CSP5'!D227-X113,0)</f>
        <v>-9.1216253700382754</v>
      </c>
      <c r="E113" s="5">
        <f>IF(E13&gt;0,'Main Injection'!E113-'CSP5'!E227-Y113,0)</f>
        <v>-9.3634428292382754</v>
      </c>
      <c r="F113" s="5">
        <f>IF(F13&gt;0,'Main Injection'!F113-'CSP5'!F227-Z113,0)</f>
        <v>-9.5978209348382748</v>
      </c>
      <c r="G113" s="5">
        <f>IF(G13&gt;0,'Main Injection'!G113-'CSP5'!G227-AA113,0)</f>
        <v>-16.048084835538226</v>
      </c>
      <c r="H113" s="5">
        <f>IF(H13&gt;0,'Main Injection'!H113-'CSP5'!H227-AB113,0)</f>
        <v>-22.967946691163547</v>
      </c>
      <c r="I113" s="5">
        <f>IF(I13&gt;0,'Main Injection'!I113-'CSP5'!I227-AC113,0)</f>
        <v>-26.833714833550111</v>
      </c>
      <c r="J113" s="5">
        <f>IF(J13&gt;0,'Main Injection'!J113-'CSP5'!J227-AD113,0)</f>
        <v>0</v>
      </c>
      <c r="K113" s="5">
        <f>IF(K13&gt;0,'Main Injection'!K113-'CSP5'!K227-AE113,0)</f>
        <v>0</v>
      </c>
      <c r="L113" s="5">
        <f>IF(L13&gt;0,'Main Injection'!L113-'CSP5'!L227-AF113,0)</f>
        <v>0</v>
      </c>
      <c r="M113" s="5">
        <f>IF(M13&gt;0,'Main Injection'!M113-'CSP5'!M227-AG113,0)</f>
        <v>0</v>
      </c>
      <c r="N113" s="5">
        <f>IF(N13&gt;0,'Main Injection'!N113-'CSP5'!N227-AH113,0)</f>
        <v>0</v>
      </c>
      <c r="O113" s="5">
        <f>IF(O13&gt;0,'Main Injection'!O113-'CSP5'!O227-AI113,0)</f>
        <v>0</v>
      </c>
      <c r="P113" s="5">
        <f>IF(P13&gt;0,'Main Injection'!P113-'CSP5'!P227-AJ113,0)</f>
        <v>0</v>
      </c>
      <c r="Q113" s="5">
        <f>IF(Q13&gt;0,'Main Injection'!Q113-'CSP5'!Q227-AK113,0)</f>
        <v>0</v>
      </c>
      <c r="R113" s="5">
        <f>IF(R13&gt;0,'Main Injection'!R113-'CSP5'!R227-AL113,0)</f>
        <v>0</v>
      </c>
      <c r="S113" s="16">
        <f t="shared" si="35"/>
        <v>0</v>
      </c>
      <c r="U113" s="3">
        <f>'CSP5'!$A$177</f>
        <v>1700</v>
      </c>
      <c r="V113" s="16">
        <f t="shared" si="36"/>
        <v>0</v>
      </c>
      <c r="W113" s="5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5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5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5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5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5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5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5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5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5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5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5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5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5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5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5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6">
        <f t="shared" si="37"/>
        <v>0</v>
      </c>
    </row>
    <row r="114" spans="1:39" x14ac:dyDescent="0.25">
      <c r="A114" s="3">
        <f>'CSP5'!$A$178</f>
        <v>1800</v>
      </c>
      <c r="B114" s="16">
        <f t="shared" si="34"/>
        <v>0</v>
      </c>
      <c r="C114" s="5">
        <f>IF(C14&gt;0,'Main Injection'!C114-'CSP5'!C228-W114,0)</f>
        <v>0</v>
      </c>
      <c r="D114" s="5">
        <f>IF(D14&gt;0,'Main Injection'!D114-'CSP5'!D228-X114,0)</f>
        <v>-9.3751816980382756</v>
      </c>
      <c r="E114" s="5">
        <f>IF(E14&gt;0,'Main Injection'!E114-'CSP5'!E228-Y114,0)</f>
        <v>-9.7176421108382751</v>
      </c>
      <c r="F114" s="5">
        <f>IF(F14&gt;0,'Main Injection'!F114-'CSP5'!F228-Z114,0)</f>
        <v>-10.095131035638275</v>
      </c>
      <c r="G114" s="5">
        <f>IF(G14&gt;0,'Main Injection'!G114-'CSP5'!G228-AA114,0)</f>
        <v>-15.019496371538224</v>
      </c>
      <c r="H114" s="5">
        <f>IF(H14&gt;0,'Main Injection'!H114-'CSP5'!H228-AB114,0)</f>
        <v>-23.237679725830212</v>
      </c>
      <c r="I114" s="5">
        <f>IF(I14&gt;0,'Main Injection'!I114-'CSP5'!I228-AC114,0)</f>
        <v>-27.879803524750109</v>
      </c>
      <c r="J114" s="5">
        <f>IF(J14&gt;0,'Main Injection'!J114-'CSP5'!J228-AD114,0)</f>
        <v>0</v>
      </c>
      <c r="K114" s="5">
        <f>IF(K14&gt;0,'Main Injection'!K114-'CSP5'!K228-AE114,0)</f>
        <v>0</v>
      </c>
      <c r="L114" s="5">
        <f>IF(L14&gt;0,'Main Injection'!L114-'CSP5'!L228-AF114,0)</f>
        <v>0</v>
      </c>
      <c r="M114" s="5">
        <f>IF(M14&gt;0,'Main Injection'!M114-'CSP5'!M228-AG114,0)</f>
        <v>0</v>
      </c>
      <c r="N114" s="5">
        <f>IF(N14&gt;0,'Main Injection'!N114-'CSP5'!N228-AH114,0)</f>
        <v>0</v>
      </c>
      <c r="O114" s="5">
        <f>IF(O14&gt;0,'Main Injection'!O114-'CSP5'!O228-AI114,0)</f>
        <v>0</v>
      </c>
      <c r="P114" s="5">
        <f>IF(P14&gt;0,'Main Injection'!P114-'CSP5'!P228-AJ114,0)</f>
        <v>0</v>
      </c>
      <c r="Q114" s="5">
        <f>IF(Q14&gt;0,'Main Injection'!Q114-'CSP5'!Q228-AK114,0)</f>
        <v>0</v>
      </c>
      <c r="R114" s="5">
        <f>IF(R14&gt;0,'Main Injection'!R114-'CSP5'!R228-AL114,0)</f>
        <v>0</v>
      </c>
      <c r="S114" s="16">
        <f t="shared" si="35"/>
        <v>0</v>
      </c>
      <c r="U114" s="3">
        <f>'CSP5'!$A$178</f>
        <v>1800</v>
      </c>
      <c r="V114" s="16">
        <f t="shared" si="36"/>
        <v>0</v>
      </c>
      <c r="W114" s="5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5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5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5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5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5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5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5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5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5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5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5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5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5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5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5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6">
        <f t="shared" si="37"/>
        <v>0</v>
      </c>
    </row>
    <row r="115" spans="1:39" x14ac:dyDescent="0.25">
      <c r="A115" s="3">
        <f>'CSP5'!$A$179</f>
        <v>2000</v>
      </c>
      <c r="B115" s="16">
        <f t="shared" si="34"/>
        <v>0</v>
      </c>
      <c r="C115" s="5">
        <f>IF(C15&gt;0,'Main Injection'!C115-'CSP5'!C229-W115,0)</f>
        <v>0</v>
      </c>
      <c r="D115" s="5">
        <f>IF(D15&gt;0,'Main Injection'!D115-'CSP5'!D229-X115,0)</f>
        <v>-12.535011034038275</v>
      </c>
      <c r="E115" s="5">
        <f>IF(E15&gt;0,'Main Injection'!E115-'CSP5'!E229-Y115,0)</f>
        <v>-11.601500514038275</v>
      </c>
      <c r="F115" s="5">
        <f>IF(F15&gt;0,'Main Injection'!F115-'CSP5'!F229-Z115,0)</f>
        <v>-10.311127810038275</v>
      </c>
      <c r="G115" s="5">
        <f>IF(G15&gt;0,'Main Injection'!G115-'CSP5'!G229-AA115,0)</f>
        <v>-15.562860211538226</v>
      </c>
      <c r="H115" s="5">
        <f>IF(H15&gt;0,'Main Injection'!H115-'CSP5'!H229-AB115,0)</f>
        <v>-23.136312339163545</v>
      </c>
      <c r="I115" s="5">
        <f>IF(I15&gt;0,'Main Injection'!I115-'CSP5'!I229-AC115,0)</f>
        <v>0</v>
      </c>
      <c r="J115" s="5">
        <f>IF(J15&gt;0,'Main Injection'!J115-'CSP5'!J229-AD115,0)</f>
        <v>0</v>
      </c>
      <c r="K115" s="5">
        <f>IF(K15&gt;0,'Main Injection'!K115-'CSP5'!K229-AE115,0)</f>
        <v>0</v>
      </c>
      <c r="L115" s="5">
        <f>IF(L15&gt;0,'Main Injection'!L115-'CSP5'!L229-AF115,0)</f>
        <v>0</v>
      </c>
      <c r="M115" s="5">
        <f>IF(M15&gt;0,'Main Injection'!M115-'CSP5'!M229-AG115,0)</f>
        <v>0</v>
      </c>
      <c r="N115" s="5">
        <f>IF(N15&gt;0,'Main Injection'!N115-'CSP5'!N229-AH115,0)</f>
        <v>0</v>
      </c>
      <c r="O115" s="5">
        <f>IF(O15&gt;0,'Main Injection'!O115-'CSP5'!O229-AI115,0)</f>
        <v>0</v>
      </c>
      <c r="P115" s="5">
        <f>IF(P15&gt;0,'Main Injection'!P115-'CSP5'!P229-AJ115,0)</f>
        <v>0</v>
      </c>
      <c r="Q115" s="5">
        <f>IF(Q15&gt;0,'Main Injection'!Q115-'CSP5'!Q229-AK115,0)</f>
        <v>0</v>
      </c>
      <c r="R115" s="5">
        <f>IF(R15&gt;0,'Main Injection'!R115-'CSP5'!R229-AL115,0)</f>
        <v>0</v>
      </c>
      <c r="S115" s="16">
        <f t="shared" si="35"/>
        <v>0</v>
      </c>
      <c r="U115" s="3">
        <f>'CSP5'!$A$179</f>
        <v>2000</v>
      </c>
      <c r="V115" s="16">
        <f t="shared" si="36"/>
        <v>0</v>
      </c>
      <c r="W115" s="5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5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5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5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5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5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5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5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5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5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5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5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5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5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5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5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6">
        <f t="shared" si="37"/>
        <v>0</v>
      </c>
    </row>
    <row r="116" spans="1:39" x14ac:dyDescent="0.25">
      <c r="A116" s="3">
        <f>'CSP5'!$A$180</f>
        <v>2200</v>
      </c>
      <c r="B116" s="16">
        <f t="shared" si="34"/>
        <v>0</v>
      </c>
      <c r="C116" s="5">
        <f>IF(C16&gt;0,'Main Injection'!C116-'CSP5'!C230-W116,0)</f>
        <v>0</v>
      </c>
      <c r="D116" s="5">
        <f>IF(D16&gt;0,'Main Injection'!D116-'CSP5'!D230-X116,0)</f>
        <v>0</v>
      </c>
      <c r="E116" s="5">
        <f>IF(E16&gt;0,'Main Injection'!E116-'CSP5'!E230-Y116,0)</f>
        <v>0</v>
      </c>
      <c r="F116" s="5">
        <f>IF(F16&gt;0,'Main Injection'!F116-'CSP5'!F230-Z116,0)</f>
        <v>0</v>
      </c>
      <c r="G116" s="5">
        <f>IF(G16&gt;0,'Main Injection'!G116-'CSP5'!G230-AA116,0)</f>
        <v>0</v>
      </c>
      <c r="H116" s="5">
        <f>IF(H16&gt;0,'Main Injection'!H116-'CSP5'!H230-AB116,0)</f>
        <v>0</v>
      </c>
      <c r="I116" s="5">
        <f>IF(I16&gt;0,'Main Injection'!I116-'CSP5'!I230-AC116,0)</f>
        <v>0</v>
      </c>
      <c r="J116" s="5">
        <f>IF(J16&gt;0,'Main Injection'!J116-'CSP5'!J230-AD116,0)</f>
        <v>0</v>
      </c>
      <c r="K116" s="5">
        <f>IF(K16&gt;0,'Main Injection'!K116-'CSP5'!K230-AE116,0)</f>
        <v>0</v>
      </c>
      <c r="L116" s="5">
        <f>IF(L16&gt;0,'Main Injection'!L116-'CSP5'!L230-AF116,0)</f>
        <v>0</v>
      </c>
      <c r="M116" s="5">
        <f>IF(M16&gt;0,'Main Injection'!M116-'CSP5'!M230-AG116,0)</f>
        <v>0</v>
      </c>
      <c r="N116" s="5">
        <f>IF(N16&gt;0,'Main Injection'!N116-'CSP5'!N230-AH116,0)</f>
        <v>0</v>
      </c>
      <c r="O116" s="5">
        <f>IF(O16&gt;0,'Main Injection'!O116-'CSP5'!O230-AI116,0)</f>
        <v>0</v>
      </c>
      <c r="P116" s="5">
        <f>IF(P16&gt;0,'Main Injection'!P116-'CSP5'!P230-AJ116,0)</f>
        <v>0</v>
      </c>
      <c r="Q116" s="5">
        <f>IF(Q16&gt;0,'Main Injection'!Q116-'CSP5'!Q230-AK116,0)</f>
        <v>0</v>
      </c>
      <c r="R116" s="5">
        <f>IF(R16&gt;0,'Main Injection'!R116-'CSP5'!R230-AL116,0)</f>
        <v>0</v>
      </c>
      <c r="S116" s="16">
        <f t="shared" si="35"/>
        <v>0</v>
      </c>
      <c r="U116" s="3">
        <f>'CSP5'!$A$180</f>
        <v>2200</v>
      </c>
      <c r="V116" s="16">
        <f t="shared" si="36"/>
        <v>0</v>
      </c>
      <c r="W116" s="5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5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5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5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5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5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5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5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5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5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5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5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5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5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5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5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6">
        <f t="shared" si="37"/>
        <v>0</v>
      </c>
    </row>
    <row r="117" spans="1:39" x14ac:dyDescent="0.25">
      <c r="A117" s="3">
        <f>'CSP5'!$A$181</f>
        <v>2400</v>
      </c>
      <c r="B117" s="16">
        <f t="shared" si="34"/>
        <v>0</v>
      </c>
      <c r="C117" s="5">
        <f>IF(C17&gt;0,'Main Injection'!C117-'CSP5'!C231-W117,0)</f>
        <v>0</v>
      </c>
      <c r="D117" s="5">
        <f>IF(D17&gt;0,'Main Injection'!D117-'CSP5'!D231-X117,0)</f>
        <v>0</v>
      </c>
      <c r="E117" s="5">
        <f>IF(E17&gt;0,'Main Injection'!E117-'CSP5'!E231-Y117,0)</f>
        <v>0</v>
      </c>
      <c r="F117" s="5">
        <f>IF(F17&gt;0,'Main Injection'!F117-'CSP5'!F231-Z117,0)</f>
        <v>0</v>
      </c>
      <c r="G117" s="5">
        <f>IF(G17&gt;0,'Main Injection'!G117-'CSP5'!G231-AA117,0)</f>
        <v>0</v>
      </c>
      <c r="H117" s="5">
        <f>IF(H17&gt;0,'Main Injection'!H117-'CSP5'!H231-AB117,0)</f>
        <v>0</v>
      </c>
      <c r="I117" s="5">
        <f>IF(I17&gt;0,'Main Injection'!I117-'CSP5'!I231-AC117,0)</f>
        <v>0</v>
      </c>
      <c r="J117" s="5">
        <f>IF(J17&gt;0,'Main Injection'!J117-'CSP5'!J231-AD117,0)</f>
        <v>0</v>
      </c>
      <c r="K117" s="5">
        <f>IF(K17&gt;0,'Main Injection'!K117-'CSP5'!K231-AE117,0)</f>
        <v>0</v>
      </c>
      <c r="L117" s="5">
        <f>IF(L17&gt;0,'Main Injection'!L117-'CSP5'!L231-AF117,0)</f>
        <v>0</v>
      </c>
      <c r="M117" s="5">
        <f>IF(M17&gt;0,'Main Injection'!M117-'CSP5'!M231-AG117,0)</f>
        <v>0</v>
      </c>
      <c r="N117" s="5">
        <f>IF(N17&gt;0,'Main Injection'!N117-'CSP5'!N231-AH117,0)</f>
        <v>0</v>
      </c>
      <c r="O117" s="5">
        <f>IF(O17&gt;0,'Main Injection'!O117-'CSP5'!O231-AI117,0)</f>
        <v>0</v>
      </c>
      <c r="P117" s="5">
        <f>IF(P17&gt;0,'Main Injection'!P117-'CSP5'!P231-AJ117,0)</f>
        <v>0</v>
      </c>
      <c r="Q117" s="5">
        <f>IF(Q17&gt;0,'Main Injection'!Q117-'CSP5'!Q231-AK117,0)</f>
        <v>0</v>
      </c>
      <c r="R117" s="5">
        <f>IF(R17&gt;0,'Main Injection'!R117-'CSP5'!R231-AL117,0)</f>
        <v>0</v>
      </c>
      <c r="S117" s="16">
        <f t="shared" si="35"/>
        <v>0</v>
      </c>
      <c r="U117" s="3">
        <f>'CSP5'!$A$181</f>
        <v>2400</v>
      </c>
      <c r="V117" s="16">
        <f t="shared" si="36"/>
        <v>0</v>
      </c>
      <c r="W117" s="5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5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5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5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5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5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5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5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5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5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5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5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5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5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5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5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6">
        <f t="shared" si="37"/>
        <v>0</v>
      </c>
    </row>
    <row r="118" spans="1:39" x14ac:dyDescent="0.25">
      <c r="A118" s="3">
        <f>'CSP5'!$A$182</f>
        <v>2600</v>
      </c>
      <c r="B118" s="16">
        <f t="shared" si="34"/>
        <v>0</v>
      </c>
      <c r="C118" s="5">
        <f>IF(C18&gt;0,'Main Injection'!C118-'CSP5'!C232-W118,0)</f>
        <v>0</v>
      </c>
      <c r="D118" s="5">
        <f>IF(D18&gt;0,'Main Injection'!D118-'CSP5'!D232-X118,0)</f>
        <v>0</v>
      </c>
      <c r="E118" s="5">
        <f>IF(E18&gt;0,'Main Injection'!E118-'CSP5'!E232-Y118,0)</f>
        <v>0</v>
      </c>
      <c r="F118" s="5">
        <f>IF(F18&gt;0,'Main Injection'!F118-'CSP5'!F232-Z118,0)</f>
        <v>0</v>
      </c>
      <c r="G118" s="5">
        <f>IF(G18&gt;0,'Main Injection'!G118-'CSP5'!G232-AA118,0)</f>
        <v>0</v>
      </c>
      <c r="H118" s="5">
        <f>IF(H18&gt;0,'Main Injection'!H118-'CSP5'!H232-AB118,0)</f>
        <v>0</v>
      </c>
      <c r="I118" s="5">
        <f>IF(I18&gt;0,'Main Injection'!I118-'CSP5'!I232-AC118,0)</f>
        <v>0</v>
      </c>
      <c r="J118" s="5">
        <f>IF(J18&gt;0,'Main Injection'!J118-'CSP5'!J232-AD118,0)</f>
        <v>0</v>
      </c>
      <c r="K118" s="5">
        <f>IF(K18&gt;0,'Main Injection'!K118-'CSP5'!K232-AE118,0)</f>
        <v>0</v>
      </c>
      <c r="L118" s="5">
        <f>IF(L18&gt;0,'Main Injection'!L118-'CSP5'!L232-AF118,0)</f>
        <v>0</v>
      </c>
      <c r="M118" s="5">
        <f>IF(M18&gt;0,'Main Injection'!M118-'CSP5'!M232-AG118,0)</f>
        <v>0</v>
      </c>
      <c r="N118" s="5">
        <f>IF(N18&gt;0,'Main Injection'!N118-'CSP5'!N232-AH118,0)</f>
        <v>0</v>
      </c>
      <c r="O118" s="5">
        <f>IF(O18&gt;0,'Main Injection'!O118-'CSP5'!O232-AI118,0)</f>
        <v>0</v>
      </c>
      <c r="P118" s="5">
        <f>IF(P18&gt;0,'Main Injection'!P118-'CSP5'!P232-AJ118,0)</f>
        <v>0</v>
      </c>
      <c r="Q118" s="5">
        <f>IF(Q18&gt;0,'Main Injection'!Q118-'CSP5'!Q232-AK118,0)</f>
        <v>0</v>
      </c>
      <c r="R118" s="5">
        <f>IF(R18&gt;0,'Main Injection'!R118-'CSP5'!R232-AL118,0)</f>
        <v>0</v>
      </c>
      <c r="S118" s="16">
        <f t="shared" si="35"/>
        <v>0</v>
      </c>
      <c r="U118" s="3">
        <f>'CSP5'!$A$182</f>
        <v>2600</v>
      </c>
      <c r="V118" s="16">
        <f t="shared" si="36"/>
        <v>0</v>
      </c>
      <c r="W118" s="5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5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5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5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5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5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5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5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5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5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5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5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5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5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5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5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6">
        <f t="shared" si="37"/>
        <v>0</v>
      </c>
    </row>
    <row r="119" spans="1:39" x14ac:dyDescent="0.25">
      <c r="A119" s="3">
        <f>'CSP5'!$A$183</f>
        <v>2800</v>
      </c>
      <c r="B119" s="16">
        <f t="shared" si="34"/>
        <v>0</v>
      </c>
      <c r="C119" s="5">
        <f>IF(C19&gt;0,'Main Injection'!C119-'CSP5'!C233-W119,0)</f>
        <v>0</v>
      </c>
      <c r="D119" s="5">
        <f>IF(D19&gt;0,'Main Injection'!D119-'CSP5'!D233-X119,0)</f>
        <v>0</v>
      </c>
      <c r="E119" s="5">
        <f>IF(E19&gt;0,'Main Injection'!E119-'CSP5'!E233-Y119,0)</f>
        <v>0</v>
      </c>
      <c r="F119" s="5">
        <f>IF(F19&gt;0,'Main Injection'!F119-'CSP5'!F233-Z119,0)</f>
        <v>0</v>
      </c>
      <c r="G119" s="5">
        <f>IF(G19&gt;0,'Main Injection'!G119-'CSP5'!G233-AA119,0)</f>
        <v>0</v>
      </c>
      <c r="H119" s="5">
        <f>IF(H19&gt;0,'Main Injection'!H119-'CSP5'!H233-AB119,0)</f>
        <v>0</v>
      </c>
      <c r="I119" s="5">
        <f>IF(I19&gt;0,'Main Injection'!I119-'CSP5'!I233-AC119,0)</f>
        <v>0</v>
      </c>
      <c r="J119" s="5">
        <f>IF(J19&gt;0,'Main Injection'!J119-'CSP5'!J233-AD119,0)</f>
        <v>0</v>
      </c>
      <c r="K119" s="5">
        <f>IF(K19&gt;0,'Main Injection'!K119-'CSP5'!K233-AE119,0)</f>
        <v>0</v>
      </c>
      <c r="L119" s="5">
        <f>IF(L19&gt;0,'Main Injection'!L119-'CSP5'!L233-AF119,0)</f>
        <v>0</v>
      </c>
      <c r="M119" s="5">
        <f>IF(M19&gt;0,'Main Injection'!M119-'CSP5'!M233-AG119,0)</f>
        <v>0</v>
      </c>
      <c r="N119" s="5">
        <f>IF(N19&gt;0,'Main Injection'!N119-'CSP5'!N233-AH119,0)</f>
        <v>0</v>
      </c>
      <c r="O119" s="5">
        <f>IF(O19&gt;0,'Main Injection'!O119-'CSP5'!O233-AI119,0)</f>
        <v>-45.562743210013053</v>
      </c>
      <c r="P119" s="5">
        <f>IF(P19&gt;0,'Main Injection'!P119-'CSP5'!P233-AJ119,0)</f>
        <v>-42.284700286813056</v>
      </c>
      <c r="Q119" s="5">
        <f>IF(Q19&gt;0,'Main Injection'!Q119-'CSP5'!Q233-AK119,0)</f>
        <v>-40.28019183081306</v>
      </c>
      <c r="R119" s="5">
        <f>IF(R19&gt;0,'Main Injection'!R119-'CSP5'!R233-AL119,0)</f>
        <v>-41.439747374813052</v>
      </c>
      <c r="S119" s="16">
        <f t="shared" si="35"/>
        <v>-41.439747374813052</v>
      </c>
      <c r="U119" s="3">
        <f>'CSP5'!$A$183</f>
        <v>2800</v>
      </c>
      <c r="V119" s="16">
        <f t="shared" si="36"/>
        <v>0</v>
      </c>
      <c r="W119" s="5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5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5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5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5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5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5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5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5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5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5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5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5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5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5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5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6">
        <f t="shared" si="37"/>
        <v>0</v>
      </c>
    </row>
    <row r="120" spans="1:39" x14ac:dyDescent="0.25">
      <c r="A120" s="3">
        <f>'CSP5'!$A$184</f>
        <v>2900</v>
      </c>
      <c r="B120" s="16">
        <f t="shared" si="34"/>
        <v>0</v>
      </c>
      <c r="C120" s="5">
        <f>IF(C20&gt;0,'Main Injection'!C120-'CSP5'!C234-W120,0)</f>
        <v>0</v>
      </c>
      <c r="D120" s="5">
        <f>IF(D20&gt;0,'Main Injection'!D120-'CSP5'!D234-X120,0)</f>
        <v>0</v>
      </c>
      <c r="E120" s="5">
        <f>IF(E20&gt;0,'Main Injection'!E120-'CSP5'!E234-Y120,0)</f>
        <v>0</v>
      </c>
      <c r="F120" s="5">
        <f>IF(F20&gt;0,'Main Injection'!F120-'CSP5'!F234-Z120,0)</f>
        <v>0</v>
      </c>
      <c r="G120" s="5">
        <f>IF(G20&gt;0,'Main Injection'!G120-'CSP5'!G234-AA120,0)</f>
        <v>0</v>
      </c>
      <c r="H120" s="5">
        <f>IF(H20&gt;0,'Main Injection'!H120-'CSP5'!H234-AB120,0)</f>
        <v>0</v>
      </c>
      <c r="I120" s="5">
        <f>IF(I20&gt;0,'Main Injection'!I120-'CSP5'!I234-AC120,0)</f>
        <v>0</v>
      </c>
      <c r="J120" s="5">
        <f>IF(J20&gt;0,'Main Injection'!J120-'CSP5'!J234-AD120,0)</f>
        <v>0</v>
      </c>
      <c r="K120" s="5">
        <f>IF(K20&gt;0,'Main Injection'!K120-'CSP5'!K234-AE120,0)</f>
        <v>0</v>
      </c>
      <c r="L120" s="5">
        <f>IF(L20&gt;0,'Main Injection'!L120-'CSP5'!L234-AF120,0)</f>
        <v>0</v>
      </c>
      <c r="M120" s="5">
        <f>IF(M20&gt;0,'Main Injection'!M120-'CSP5'!M234-AG120,0)</f>
        <v>0</v>
      </c>
      <c r="N120" s="5">
        <f>IF(N20&gt;0,'Main Injection'!N120-'CSP5'!N234-AH120,0)</f>
        <v>-44.736265875613057</v>
      </c>
      <c r="O120" s="5">
        <f>IF(O20&gt;0,'Main Injection'!O120-'CSP5'!O234-AI120,0)</f>
        <v>-42.542981367613052</v>
      </c>
      <c r="P120" s="5">
        <f>IF(P20&gt;0,'Main Injection'!P120-'CSP5'!P234-AJ120,0)</f>
        <v>-40.701258859613056</v>
      </c>
      <c r="Q120" s="5">
        <f>IF(Q20&gt;0,'Main Injection'!Q120-'CSP5'!Q234-AK120,0)</f>
        <v>-39.445474351613058</v>
      </c>
      <c r="R120" s="5">
        <f>IF(R20&gt;0,'Main Injection'!R120-'CSP5'!R234-AL120,0)</f>
        <v>-40.299064843613053</v>
      </c>
      <c r="S120" s="16">
        <f t="shared" si="35"/>
        <v>-40.299064843613053</v>
      </c>
      <c r="U120" s="3">
        <f>'CSP5'!$A$184</f>
        <v>2900</v>
      </c>
      <c r="V120" s="16">
        <f t="shared" si="36"/>
        <v>0</v>
      </c>
      <c r="W120" s="5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5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5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5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5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5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5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5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5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5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5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5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5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5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5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5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6">
        <f t="shared" si="37"/>
        <v>0</v>
      </c>
    </row>
    <row r="121" spans="1:39" x14ac:dyDescent="0.25">
      <c r="A121" s="3">
        <f>'CSP5'!$A$185</f>
        <v>3000</v>
      </c>
      <c r="B121" s="16">
        <f t="shared" si="34"/>
        <v>0</v>
      </c>
      <c r="C121" s="5">
        <f>IF(C21&gt;0,'Main Injection'!C121-'CSP5'!C235-W121,0)</f>
        <v>0</v>
      </c>
      <c r="D121" s="5">
        <f>IF(D21&gt;0,'Main Injection'!D121-'CSP5'!D235-X121,0)</f>
        <v>0</v>
      </c>
      <c r="E121" s="5">
        <f>IF(E21&gt;0,'Main Injection'!E121-'CSP5'!E235-Y121,0)</f>
        <v>0</v>
      </c>
      <c r="F121" s="5">
        <f>IF(F21&gt;0,'Main Injection'!F121-'CSP5'!F235-Z121,0)</f>
        <v>0</v>
      </c>
      <c r="G121" s="5">
        <f>IF(G21&gt;0,'Main Injection'!G121-'CSP5'!G235-AA121,0)</f>
        <v>0</v>
      </c>
      <c r="H121" s="5">
        <f>IF(H21&gt;0,'Main Injection'!H121-'CSP5'!H235-AB121,0)</f>
        <v>0</v>
      </c>
      <c r="I121" s="5">
        <f>IF(I21&gt;0,'Main Injection'!I121-'CSP5'!I235-AC121,0)</f>
        <v>0</v>
      </c>
      <c r="J121" s="5">
        <f>IF(J21&gt;0,'Main Injection'!J121-'CSP5'!J235-AD121,0)</f>
        <v>0</v>
      </c>
      <c r="K121" s="5">
        <f>IF(K21&gt;0,'Main Injection'!K121-'CSP5'!K235-AE121,0)</f>
        <v>0</v>
      </c>
      <c r="L121" s="5">
        <f>IF(L21&gt;0,'Main Injection'!L121-'CSP5'!L235-AF121,0)</f>
        <v>0</v>
      </c>
      <c r="M121" s="5">
        <f>IF(M21&gt;0,'Main Injection'!M121-'CSP5'!M235-AG121,0)</f>
        <v>0</v>
      </c>
      <c r="N121" s="5">
        <f>IF(N21&gt;0,'Main Injection'!N121-'CSP5'!N235-AH121,0)</f>
        <v>-44.233503552413055</v>
      </c>
      <c r="O121" s="5">
        <f>IF(O21&gt;0,'Main Injection'!O121-'CSP5'!O235-AI121,0)</f>
        <v>-44.078004992413049</v>
      </c>
      <c r="P121" s="5">
        <f>IF(P21&gt;0,'Main Injection'!P121-'CSP5'!P235-AJ121,0)</f>
        <v>-43.219380432413054</v>
      </c>
      <c r="Q121" s="5">
        <f>IF(Q21&gt;0,'Main Injection'!Q121-'CSP5'!Q235-AK121,0)</f>
        <v>-41.306068872413057</v>
      </c>
      <c r="R121" s="5">
        <f>IF(R21&gt;0,'Main Injection'!R121-'CSP5'!R235-AL121,0)</f>
        <v>-42.205257312413053</v>
      </c>
      <c r="S121" s="16">
        <f t="shared" si="35"/>
        <v>-42.205257312413053</v>
      </c>
      <c r="U121" s="3">
        <f>'CSP5'!$A$185</f>
        <v>3000</v>
      </c>
      <c r="V121" s="16">
        <f t="shared" si="36"/>
        <v>0</v>
      </c>
      <c r="W121" s="5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5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5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5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5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5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5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5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5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5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5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5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5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5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5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5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6">
        <f t="shared" si="37"/>
        <v>0</v>
      </c>
    </row>
    <row r="122" spans="1:39" x14ac:dyDescent="0.25">
      <c r="A122" s="3">
        <f>'CSP5'!$A$186</f>
        <v>3200</v>
      </c>
      <c r="B122" s="16">
        <f t="shared" si="34"/>
        <v>0</v>
      </c>
      <c r="C122" s="5">
        <f>IF(C22&gt;0,'Main Injection'!C122-'CSP5'!C236-W122,0)</f>
        <v>0</v>
      </c>
      <c r="D122" s="5">
        <f>IF(D22&gt;0,'Main Injection'!D122-'CSP5'!D236-X122,0)</f>
        <v>0</v>
      </c>
      <c r="E122" s="5">
        <f>IF(E22&gt;0,'Main Injection'!E122-'CSP5'!E236-Y122,0)</f>
        <v>0</v>
      </c>
      <c r="F122" s="5">
        <f>IF(F22&gt;0,'Main Injection'!F122-'CSP5'!F236-Z122,0)</f>
        <v>0</v>
      </c>
      <c r="G122" s="5">
        <f>IF(G22&gt;0,'Main Injection'!G122-'CSP5'!G236-AA122,0)</f>
        <v>0</v>
      </c>
      <c r="H122" s="5">
        <f>IF(H22&gt;0,'Main Injection'!H122-'CSP5'!H236-AB122,0)</f>
        <v>0</v>
      </c>
      <c r="I122" s="5">
        <f>IF(I22&gt;0,'Main Injection'!I122-'CSP5'!I236-AC122,0)</f>
        <v>0</v>
      </c>
      <c r="J122" s="5">
        <f>IF(J22&gt;0,'Main Injection'!J122-'CSP5'!J236-AD122,0)</f>
        <v>0</v>
      </c>
      <c r="K122" s="5">
        <f>IF(K22&gt;0,'Main Injection'!K122-'CSP5'!K236-AE122,0)</f>
        <v>0</v>
      </c>
      <c r="L122" s="5">
        <f>IF(L22&gt;0,'Main Injection'!L122-'CSP5'!L236-AF122,0)</f>
        <v>-43.659536772750116</v>
      </c>
      <c r="M122" s="5">
        <f>IF(M22&gt;0,'Main Injection'!M122-'CSP5'!M236-AG122,0)</f>
        <v>-45.375320952297315</v>
      </c>
      <c r="N122" s="5">
        <f>IF(N22&gt;0,'Main Injection'!N122-'CSP5'!N236-AH122,0)</f>
        <v>-45.337354906013054</v>
      </c>
      <c r="O122" s="5">
        <f>IF(O22&gt;0,'Main Injection'!O122-'CSP5'!O236-AI122,0)</f>
        <v>-48.319926242013054</v>
      </c>
      <c r="P122" s="5">
        <f>IF(P22&gt;0,'Main Injection'!P122-'CSP5'!P236-AJ122,0)</f>
        <v>-49.779060578013052</v>
      </c>
      <c r="Q122" s="5">
        <f>IF(Q22&gt;0,'Main Injection'!Q122-'CSP5'!Q236-AK122,0)</f>
        <v>-50.183507914013056</v>
      </c>
      <c r="R122" s="5">
        <f>IF(R22&gt;0,'Main Injection'!R122-'CSP5'!R236-AL122,0)</f>
        <v>-51.642642250013054</v>
      </c>
      <c r="S122" s="16">
        <f t="shared" si="35"/>
        <v>-51.642642250013054</v>
      </c>
      <c r="U122" s="3">
        <f>'CSP5'!$A$186</f>
        <v>3200</v>
      </c>
      <c r="V122" s="16">
        <f t="shared" si="36"/>
        <v>0</v>
      </c>
      <c r="W122" s="5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5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5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5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5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5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5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5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5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5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5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5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5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5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5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5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6">
        <f t="shared" si="37"/>
        <v>0</v>
      </c>
    </row>
    <row r="123" spans="1:39" x14ac:dyDescent="0.25">
      <c r="A123" s="3">
        <f>'CSP5'!$A$187</f>
        <v>3300</v>
      </c>
      <c r="B123" s="16">
        <f t="shared" si="34"/>
        <v>0</v>
      </c>
      <c r="C123" s="5">
        <f>IF(C23&gt;0,'Main Injection'!C123-'CSP5'!C237-W123,0)</f>
        <v>0</v>
      </c>
      <c r="D123" s="5">
        <f>IF(D23&gt;0,'Main Injection'!D123-'CSP5'!D237-X123,0)</f>
        <v>0</v>
      </c>
      <c r="E123" s="5">
        <f>IF(E23&gt;0,'Main Injection'!E123-'CSP5'!E237-Y123,0)</f>
        <v>0</v>
      </c>
      <c r="F123" s="5">
        <f>IF(F23&gt;0,'Main Injection'!F123-'CSP5'!F237-Z123,0)</f>
        <v>0</v>
      </c>
      <c r="G123" s="5">
        <f>IF(G23&gt;0,'Main Injection'!G123-'CSP5'!G237-AA123,0)</f>
        <v>0</v>
      </c>
      <c r="H123" s="5">
        <f>IF(H23&gt;0,'Main Injection'!H123-'CSP5'!H237-AB123,0)</f>
        <v>0</v>
      </c>
      <c r="I123" s="5">
        <f>IF(I23&gt;0,'Main Injection'!I123-'CSP5'!I237-AC123,0)</f>
        <v>0</v>
      </c>
      <c r="J123" s="5">
        <f>IF(J23&gt;0,'Main Injection'!J123-'CSP5'!J237-AD123,0)</f>
        <v>0</v>
      </c>
      <c r="K123" s="5">
        <f>IF(K23&gt;0,'Main Injection'!K123-'CSP5'!K237-AE123,0)</f>
        <v>0</v>
      </c>
      <c r="L123" s="5">
        <f>IF(L23&gt;0,'Main Injection'!L123-'CSP5'!L237-AF123,0)</f>
        <v>-45.737226046350109</v>
      </c>
      <c r="M123" s="5">
        <f>IF(M23&gt;0,'Main Injection'!M123-'CSP5'!M237-AG123,0)</f>
        <v>-47.172162715497308</v>
      </c>
      <c r="N123" s="5">
        <f>IF(N23&gt;0,'Main Injection'!N123-'CSP5'!N237-AH123,0)</f>
        <v>0</v>
      </c>
      <c r="O123" s="5">
        <f>IF(O23&gt;0,'Main Injection'!O123-'CSP5'!O237-AI123,0)</f>
        <v>0</v>
      </c>
      <c r="P123" s="5">
        <f>IF(P23&gt;0,'Main Injection'!P123-'CSP5'!P237-AJ123,0)</f>
        <v>0</v>
      </c>
      <c r="Q123" s="5">
        <f>IF(Q23&gt;0,'Main Injection'!Q123-'CSP5'!Q237-AK123,0)</f>
        <v>0</v>
      </c>
      <c r="R123" s="5">
        <f>IF(R23&gt;0,'Main Injection'!R123-'CSP5'!R237-AL123,0)</f>
        <v>0</v>
      </c>
      <c r="S123" s="16">
        <f t="shared" si="35"/>
        <v>0</v>
      </c>
      <c r="U123" s="3">
        <f>'CSP5'!$A$187</f>
        <v>3300</v>
      </c>
      <c r="V123" s="16">
        <f t="shared" si="36"/>
        <v>0</v>
      </c>
      <c r="W123" s="5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5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5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5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5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5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5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5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5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5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5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5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5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5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5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5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6">
        <f t="shared" si="37"/>
        <v>0</v>
      </c>
    </row>
    <row r="124" spans="1:39" x14ac:dyDescent="0.25">
      <c r="A124" s="3">
        <f>'CSP5'!$A$188</f>
        <v>3500</v>
      </c>
      <c r="B124" s="16">
        <f t="shared" si="34"/>
        <v>0</v>
      </c>
      <c r="C124" s="5">
        <f>IF(C24&gt;0,'Main Injection'!C124-'CSP5'!C238-W124,0)</f>
        <v>0</v>
      </c>
      <c r="D124" s="5">
        <f>IF(D24&gt;0,'Main Injection'!D124-'CSP5'!D238-X124,0)</f>
        <v>0</v>
      </c>
      <c r="E124" s="5">
        <f>IF(E24&gt;0,'Main Injection'!E124-'CSP5'!E238-Y124,0)</f>
        <v>0</v>
      </c>
      <c r="F124" s="5">
        <f>IF(F24&gt;0,'Main Injection'!F124-'CSP5'!F238-Z124,0)</f>
        <v>0</v>
      </c>
      <c r="G124" s="5">
        <f>IF(G24&gt;0,'Main Injection'!G124-'CSP5'!G238-AA124,0)</f>
        <v>0</v>
      </c>
      <c r="H124" s="5">
        <f>IF(H24&gt;0,'Main Injection'!H124-'CSP5'!H238-AB124,0)</f>
        <v>0</v>
      </c>
      <c r="I124" s="5">
        <f>IF(I24&gt;0,'Main Injection'!I124-'CSP5'!I238-AC124,0)</f>
        <v>0</v>
      </c>
      <c r="J124" s="5">
        <f>IF(J24&gt;0,'Main Injection'!J124-'CSP5'!J238-AD124,0)</f>
        <v>0</v>
      </c>
      <c r="K124" s="5">
        <f>IF(K24&gt;0,'Main Injection'!K124-'CSP5'!K238-AE124,0)</f>
        <v>0</v>
      </c>
      <c r="L124" s="5">
        <f>IF(L24&gt;0,'Main Injection'!L124-'CSP5'!L238-AF124,0)</f>
        <v>0</v>
      </c>
      <c r="M124" s="5">
        <f>IF(M24&gt;0,'Main Injection'!M124-'CSP5'!M238-AG124,0)</f>
        <v>0</v>
      </c>
      <c r="N124" s="5">
        <f>IF(N24&gt;0,'Main Injection'!N124-'CSP5'!N238-AH124,0)</f>
        <v>0</v>
      </c>
      <c r="O124" s="5">
        <f>IF(O24&gt;0,'Main Injection'!O124-'CSP5'!O238-AI124,0)</f>
        <v>0</v>
      </c>
      <c r="P124" s="5">
        <f>IF(P24&gt;0,'Main Injection'!P124-'CSP5'!P238-AJ124,0)</f>
        <v>0</v>
      </c>
      <c r="Q124" s="5">
        <f>IF(Q24&gt;0,'Main Injection'!Q124-'CSP5'!Q238-AK124,0)</f>
        <v>0</v>
      </c>
      <c r="R124" s="5">
        <f>IF(R24&gt;0,'Main Injection'!R124-'CSP5'!R238-AL124,0)</f>
        <v>0</v>
      </c>
      <c r="S124" s="16">
        <f t="shared" si="35"/>
        <v>0</v>
      </c>
      <c r="U124" s="3">
        <f>'CSP5'!$A$188</f>
        <v>3500</v>
      </c>
      <c r="V124" s="16">
        <f t="shared" si="36"/>
        <v>0</v>
      </c>
      <c r="W124" s="5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5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5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5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5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5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5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5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5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5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5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5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5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5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5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5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6">
        <f t="shared" si="37"/>
        <v>0</v>
      </c>
    </row>
    <row r="125" spans="1:39" x14ac:dyDescent="0.25">
      <c r="A125" s="13">
        <f>'CSP5'!$A$189</f>
        <v>3501</v>
      </c>
      <c r="B125" s="16">
        <f>B124</f>
        <v>0</v>
      </c>
      <c r="C125" s="16">
        <f t="shared" ref="C125:S125" si="38">C124</f>
        <v>0</v>
      </c>
      <c r="D125" s="16">
        <f t="shared" si="38"/>
        <v>0</v>
      </c>
      <c r="E125" s="16">
        <f t="shared" si="38"/>
        <v>0</v>
      </c>
      <c r="F125" s="16">
        <f t="shared" si="38"/>
        <v>0</v>
      </c>
      <c r="G125" s="16">
        <f t="shared" si="38"/>
        <v>0</v>
      </c>
      <c r="H125" s="16">
        <f t="shared" si="38"/>
        <v>0</v>
      </c>
      <c r="I125" s="16">
        <f t="shared" si="38"/>
        <v>0</v>
      </c>
      <c r="J125" s="16">
        <f t="shared" si="38"/>
        <v>0</v>
      </c>
      <c r="K125" s="16">
        <f t="shared" si="38"/>
        <v>0</v>
      </c>
      <c r="L125" s="16">
        <f t="shared" si="38"/>
        <v>0</v>
      </c>
      <c r="M125" s="16">
        <f t="shared" si="38"/>
        <v>0</v>
      </c>
      <c r="N125" s="16">
        <f t="shared" si="38"/>
        <v>0</v>
      </c>
      <c r="O125" s="16">
        <f t="shared" si="38"/>
        <v>0</v>
      </c>
      <c r="P125" s="16">
        <f t="shared" si="38"/>
        <v>0</v>
      </c>
      <c r="Q125" s="16">
        <f t="shared" si="38"/>
        <v>0</v>
      </c>
      <c r="R125" s="16">
        <f t="shared" si="38"/>
        <v>0</v>
      </c>
      <c r="S125" s="16">
        <f t="shared" si="38"/>
        <v>0</v>
      </c>
      <c r="U125" s="13">
        <f>'CSP5'!$A$189</f>
        <v>3501</v>
      </c>
      <c r="V125" s="16">
        <f>V124</f>
        <v>0</v>
      </c>
      <c r="W125" s="16">
        <f t="shared" ref="W125:AM125" si="39">W124</f>
        <v>0</v>
      </c>
      <c r="X125" s="16">
        <f t="shared" si="39"/>
        <v>0</v>
      </c>
      <c r="Y125" s="16">
        <f t="shared" si="39"/>
        <v>0</v>
      </c>
      <c r="Z125" s="16">
        <f t="shared" si="39"/>
        <v>0</v>
      </c>
      <c r="AA125" s="16">
        <f t="shared" si="39"/>
        <v>0</v>
      </c>
      <c r="AB125" s="16">
        <f t="shared" si="39"/>
        <v>0</v>
      </c>
      <c r="AC125" s="16">
        <f t="shared" si="39"/>
        <v>0</v>
      </c>
      <c r="AD125" s="16">
        <f t="shared" si="39"/>
        <v>0</v>
      </c>
      <c r="AE125" s="16">
        <f t="shared" si="39"/>
        <v>0</v>
      </c>
      <c r="AF125" s="16">
        <f t="shared" si="39"/>
        <v>0</v>
      </c>
      <c r="AG125" s="16">
        <f t="shared" si="39"/>
        <v>0</v>
      </c>
      <c r="AH125" s="16">
        <f t="shared" si="39"/>
        <v>0</v>
      </c>
      <c r="AI125" s="16">
        <f t="shared" si="39"/>
        <v>0</v>
      </c>
      <c r="AJ125" s="16">
        <f t="shared" si="39"/>
        <v>0</v>
      </c>
      <c r="AK125" s="16">
        <f t="shared" si="39"/>
        <v>0</v>
      </c>
      <c r="AL125" s="16">
        <f t="shared" si="39"/>
        <v>0</v>
      </c>
      <c r="AM125" s="16">
        <f t="shared" si="39"/>
        <v>0</v>
      </c>
    </row>
    <row r="127" spans="1:39" x14ac:dyDescent="0.25">
      <c r="A127" s="17"/>
      <c r="B127" s="51" t="s">
        <v>1155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</row>
    <row r="130" spans="1:19" x14ac:dyDescent="0.25">
      <c r="A130" s="13">
        <f>'CSP5'!$A$169</f>
        <v>619</v>
      </c>
      <c r="B130" s="16">
        <f>B131</f>
        <v>0</v>
      </c>
      <c r="C130" s="16">
        <f t="shared" ref="C130:S130" si="40">C131</f>
        <v>0</v>
      </c>
      <c r="D130" s="16">
        <f t="shared" si="40"/>
        <v>0</v>
      </c>
      <c r="E130" s="16">
        <f t="shared" si="40"/>
        <v>0</v>
      </c>
      <c r="F130" s="16">
        <f t="shared" si="40"/>
        <v>0</v>
      </c>
      <c r="G130" s="16">
        <f t="shared" si="40"/>
        <v>0</v>
      </c>
      <c r="H130" s="16">
        <f t="shared" si="40"/>
        <v>0</v>
      </c>
      <c r="I130" s="16">
        <f t="shared" si="40"/>
        <v>0</v>
      </c>
      <c r="J130" s="16">
        <f t="shared" si="40"/>
        <v>0</v>
      </c>
      <c r="K130" s="16">
        <f t="shared" si="40"/>
        <v>0</v>
      </c>
      <c r="L130" s="16">
        <f t="shared" si="40"/>
        <v>0</v>
      </c>
      <c r="M130" s="16">
        <f t="shared" si="40"/>
        <v>0</v>
      </c>
      <c r="N130" s="16">
        <f t="shared" si="40"/>
        <v>0</v>
      </c>
      <c r="O130" s="16">
        <f t="shared" si="40"/>
        <v>0</v>
      </c>
      <c r="P130" s="16">
        <f t="shared" si="40"/>
        <v>0</v>
      </c>
      <c r="Q130" s="16">
        <f t="shared" si="40"/>
        <v>0</v>
      </c>
      <c r="R130" s="16">
        <f t="shared" si="40"/>
        <v>0</v>
      </c>
      <c r="S130" s="16">
        <f t="shared" si="40"/>
        <v>0</v>
      </c>
    </row>
    <row r="131" spans="1:19" x14ac:dyDescent="0.25">
      <c r="A131" s="3">
        <f>'CSP5'!$A$170</f>
        <v>620</v>
      </c>
      <c r="B131" s="16">
        <f>C131</f>
        <v>0</v>
      </c>
      <c r="C131" s="5">
        <f>C106-C81</f>
        <v>0</v>
      </c>
      <c r="D131" s="5">
        <f t="shared" ref="D131:R131" si="41">D106-D81</f>
        <v>0</v>
      </c>
      <c r="E131" s="5">
        <f t="shared" si="41"/>
        <v>0</v>
      </c>
      <c r="F131" s="5">
        <f t="shared" si="41"/>
        <v>0</v>
      </c>
      <c r="G131" s="5">
        <f t="shared" si="41"/>
        <v>0</v>
      </c>
      <c r="H131" s="5">
        <f t="shared" si="41"/>
        <v>0</v>
      </c>
      <c r="I131" s="5">
        <f t="shared" si="41"/>
        <v>0</v>
      </c>
      <c r="J131" s="5">
        <f t="shared" si="41"/>
        <v>0</v>
      </c>
      <c r="K131" s="5">
        <f t="shared" si="41"/>
        <v>0</v>
      </c>
      <c r="L131" s="5">
        <f t="shared" si="41"/>
        <v>0</v>
      </c>
      <c r="M131" s="5">
        <f t="shared" si="41"/>
        <v>0</v>
      </c>
      <c r="N131" s="5">
        <f t="shared" si="41"/>
        <v>0</v>
      </c>
      <c r="O131" s="5">
        <f t="shared" si="41"/>
        <v>0</v>
      </c>
      <c r="P131" s="5">
        <f t="shared" si="41"/>
        <v>0</v>
      </c>
      <c r="Q131" s="5">
        <f t="shared" si="41"/>
        <v>0</v>
      </c>
      <c r="R131" s="5">
        <f t="shared" si="41"/>
        <v>0</v>
      </c>
      <c r="S131" s="16">
        <f>R131</f>
        <v>0</v>
      </c>
    </row>
    <row r="132" spans="1:19" x14ac:dyDescent="0.25">
      <c r="A132" s="3">
        <f>'CSP5'!$A$171</f>
        <v>650</v>
      </c>
      <c r="B132" s="16">
        <f t="shared" ref="B132:B149" si="42">C132</f>
        <v>0</v>
      </c>
      <c r="C132" s="5">
        <f t="shared" ref="C132:R132" si="43">C107-C82</f>
        <v>0</v>
      </c>
      <c r="D132" s="5">
        <f t="shared" si="43"/>
        <v>0</v>
      </c>
      <c r="E132" s="5">
        <f t="shared" si="43"/>
        <v>0</v>
      </c>
      <c r="F132" s="5">
        <f t="shared" si="43"/>
        <v>0</v>
      </c>
      <c r="G132" s="5">
        <f t="shared" si="43"/>
        <v>0</v>
      </c>
      <c r="H132" s="5">
        <f t="shared" si="43"/>
        <v>0</v>
      </c>
      <c r="I132" s="5">
        <f t="shared" si="43"/>
        <v>0</v>
      </c>
      <c r="J132" s="5">
        <f t="shared" si="43"/>
        <v>0</v>
      </c>
      <c r="K132" s="5">
        <f t="shared" si="43"/>
        <v>0</v>
      </c>
      <c r="L132" s="5">
        <f t="shared" si="43"/>
        <v>0</v>
      </c>
      <c r="M132" s="5">
        <f t="shared" si="43"/>
        <v>0</v>
      </c>
      <c r="N132" s="5">
        <f t="shared" si="43"/>
        <v>0</v>
      </c>
      <c r="O132" s="5">
        <f t="shared" si="43"/>
        <v>0</v>
      </c>
      <c r="P132" s="5">
        <f t="shared" si="43"/>
        <v>0</v>
      </c>
      <c r="Q132" s="5">
        <f t="shared" si="43"/>
        <v>0</v>
      </c>
      <c r="R132" s="5">
        <f t="shared" si="43"/>
        <v>0</v>
      </c>
      <c r="S132" s="16">
        <f t="shared" ref="S132:S149" si="44">R132</f>
        <v>0</v>
      </c>
    </row>
    <row r="133" spans="1:19" x14ac:dyDescent="0.25">
      <c r="A133" s="3">
        <f>'CSP5'!$A$172</f>
        <v>800</v>
      </c>
      <c r="B133" s="16">
        <f t="shared" si="42"/>
        <v>0</v>
      </c>
      <c r="C133" s="5">
        <f t="shared" ref="C133:R133" si="45">C108-C83</f>
        <v>0</v>
      </c>
      <c r="D133" s="5">
        <f t="shared" si="45"/>
        <v>0</v>
      </c>
      <c r="E133" s="5">
        <f t="shared" si="45"/>
        <v>0</v>
      </c>
      <c r="F133" s="5">
        <f t="shared" si="45"/>
        <v>0</v>
      </c>
      <c r="G133" s="5">
        <f t="shared" si="45"/>
        <v>0</v>
      </c>
      <c r="H133" s="5">
        <f t="shared" si="45"/>
        <v>0</v>
      </c>
      <c r="I133" s="5">
        <f t="shared" si="45"/>
        <v>0</v>
      </c>
      <c r="J133" s="5">
        <f t="shared" si="45"/>
        <v>0</v>
      </c>
      <c r="K133" s="5">
        <f t="shared" si="45"/>
        <v>0</v>
      </c>
      <c r="L133" s="5">
        <f t="shared" si="45"/>
        <v>0</v>
      </c>
      <c r="M133" s="5">
        <f t="shared" si="45"/>
        <v>0</v>
      </c>
      <c r="N133" s="5">
        <f t="shared" si="45"/>
        <v>0</v>
      </c>
      <c r="O133" s="5">
        <f t="shared" si="45"/>
        <v>0</v>
      </c>
      <c r="P133" s="5">
        <f t="shared" si="45"/>
        <v>0</v>
      </c>
      <c r="Q133" s="5">
        <f t="shared" si="45"/>
        <v>0</v>
      </c>
      <c r="R133" s="5">
        <f t="shared" si="45"/>
        <v>0</v>
      </c>
      <c r="S133" s="16">
        <f t="shared" si="44"/>
        <v>0</v>
      </c>
    </row>
    <row r="134" spans="1:19" x14ac:dyDescent="0.25">
      <c r="A134" s="3">
        <f>'CSP5'!$A$173</f>
        <v>1000</v>
      </c>
      <c r="B134" s="16">
        <f t="shared" si="42"/>
        <v>0</v>
      </c>
      <c r="C134" s="5">
        <f t="shared" ref="C134:R134" si="46">C109-C84</f>
        <v>0</v>
      </c>
      <c r="D134" s="5">
        <f t="shared" si="46"/>
        <v>-10.422979748929603</v>
      </c>
      <c r="E134" s="5">
        <f t="shared" si="46"/>
        <v>-12.164251603180329</v>
      </c>
      <c r="F134" s="5">
        <f t="shared" si="46"/>
        <v>-13.451463794028765</v>
      </c>
      <c r="G134" s="5">
        <f t="shared" si="46"/>
        <v>-19.654351781974036</v>
      </c>
      <c r="H134" s="5">
        <f t="shared" si="46"/>
        <v>0</v>
      </c>
      <c r="I134" s="5">
        <f t="shared" si="46"/>
        <v>0</v>
      </c>
      <c r="J134" s="5">
        <f t="shared" si="46"/>
        <v>0</v>
      </c>
      <c r="K134" s="5">
        <f t="shared" si="46"/>
        <v>0</v>
      </c>
      <c r="L134" s="5">
        <f t="shared" si="46"/>
        <v>0</v>
      </c>
      <c r="M134" s="5">
        <f t="shared" si="46"/>
        <v>0</v>
      </c>
      <c r="N134" s="5">
        <f t="shared" si="46"/>
        <v>0</v>
      </c>
      <c r="O134" s="5">
        <f t="shared" si="46"/>
        <v>0</v>
      </c>
      <c r="P134" s="5">
        <f t="shared" si="46"/>
        <v>0</v>
      </c>
      <c r="Q134" s="5">
        <f t="shared" si="46"/>
        <v>0</v>
      </c>
      <c r="R134" s="5">
        <f t="shared" si="46"/>
        <v>0</v>
      </c>
      <c r="S134" s="16">
        <f t="shared" si="44"/>
        <v>0</v>
      </c>
    </row>
    <row r="135" spans="1:19" x14ac:dyDescent="0.25">
      <c r="A135" s="3">
        <f>'CSP5'!$A$174</f>
        <v>1200</v>
      </c>
      <c r="B135" s="16">
        <f t="shared" si="42"/>
        <v>0</v>
      </c>
      <c r="C135" s="5">
        <f t="shared" ref="C135:R135" si="47">C110-C85</f>
        <v>0</v>
      </c>
      <c r="D135" s="5">
        <f t="shared" si="47"/>
        <v>-8.3230438561375539</v>
      </c>
      <c r="E135" s="5">
        <f t="shared" si="47"/>
        <v>-9.8758760591300856</v>
      </c>
      <c r="F135" s="5">
        <f t="shared" si="47"/>
        <v>-12.302938965007533</v>
      </c>
      <c r="G135" s="5">
        <f t="shared" si="47"/>
        <v>-20.092509859422258</v>
      </c>
      <c r="H135" s="5">
        <f t="shared" si="47"/>
        <v>-25.454598799287702</v>
      </c>
      <c r="I135" s="5">
        <f t="shared" si="47"/>
        <v>0</v>
      </c>
      <c r="J135" s="5">
        <f t="shared" si="47"/>
        <v>0</v>
      </c>
      <c r="K135" s="5">
        <f t="shared" si="47"/>
        <v>0</v>
      </c>
      <c r="L135" s="5">
        <f t="shared" si="47"/>
        <v>0</v>
      </c>
      <c r="M135" s="5">
        <f t="shared" si="47"/>
        <v>0</v>
      </c>
      <c r="N135" s="5">
        <f t="shared" si="47"/>
        <v>0</v>
      </c>
      <c r="O135" s="5">
        <f t="shared" si="47"/>
        <v>0</v>
      </c>
      <c r="P135" s="5">
        <f t="shared" si="47"/>
        <v>0</v>
      </c>
      <c r="Q135" s="5">
        <f t="shared" si="47"/>
        <v>0</v>
      </c>
      <c r="R135" s="5">
        <f t="shared" si="47"/>
        <v>0</v>
      </c>
      <c r="S135" s="16">
        <f t="shared" si="44"/>
        <v>0</v>
      </c>
    </row>
    <row r="136" spans="1:19" x14ac:dyDescent="0.25">
      <c r="A136" s="3">
        <f>'CSP5'!$A$175</f>
        <v>1400</v>
      </c>
      <c r="B136" s="16">
        <f t="shared" si="42"/>
        <v>0</v>
      </c>
      <c r="C136" s="5">
        <f t="shared" ref="C136:R136" si="48">C111-C86</f>
        <v>0</v>
      </c>
      <c r="D136" s="5">
        <f t="shared" si="48"/>
        <v>-9.4375814428861347</v>
      </c>
      <c r="E136" s="5">
        <f t="shared" si="48"/>
        <v>-10.669176221745806</v>
      </c>
      <c r="F136" s="5">
        <f t="shared" si="48"/>
        <v>-11.411620773733615</v>
      </c>
      <c r="G136" s="5">
        <f t="shared" si="48"/>
        <v>-17.173513621947357</v>
      </c>
      <c r="H136" s="5">
        <f t="shared" si="48"/>
        <v>-23.830039224496883</v>
      </c>
      <c r="I136" s="5">
        <f t="shared" si="48"/>
        <v>-29.053490812750113</v>
      </c>
      <c r="J136" s="5">
        <f t="shared" si="48"/>
        <v>0</v>
      </c>
      <c r="K136" s="5">
        <f t="shared" si="48"/>
        <v>0</v>
      </c>
      <c r="L136" s="5">
        <f t="shared" si="48"/>
        <v>0</v>
      </c>
      <c r="M136" s="5">
        <f t="shared" si="48"/>
        <v>0</v>
      </c>
      <c r="N136" s="5">
        <f t="shared" si="48"/>
        <v>0</v>
      </c>
      <c r="O136" s="5">
        <f t="shared" si="48"/>
        <v>0</v>
      </c>
      <c r="P136" s="5">
        <f t="shared" si="48"/>
        <v>0</v>
      </c>
      <c r="Q136" s="5">
        <f t="shared" si="48"/>
        <v>0</v>
      </c>
      <c r="R136" s="5">
        <f t="shared" si="48"/>
        <v>0</v>
      </c>
      <c r="S136" s="16">
        <f t="shared" si="44"/>
        <v>0</v>
      </c>
    </row>
    <row r="137" spans="1:19" x14ac:dyDescent="0.25">
      <c r="A137" s="3">
        <f>'CSP5'!$A$176</f>
        <v>1550</v>
      </c>
      <c r="B137" s="16">
        <f t="shared" si="42"/>
        <v>0</v>
      </c>
      <c r="C137" s="5">
        <f t="shared" ref="C137:R137" si="49">C112-C87</f>
        <v>0</v>
      </c>
      <c r="D137" s="5">
        <f t="shared" si="49"/>
        <v>-10.18548292747424</v>
      </c>
      <c r="E137" s="5">
        <f t="shared" si="49"/>
        <v>-11.500364099998983</v>
      </c>
      <c r="F137" s="5">
        <f t="shared" si="49"/>
        <v>-12.198684844438276</v>
      </c>
      <c r="G137" s="5">
        <f t="shared" si="49"/>
        <v>-18.835826286140506</v>
      </c>
      <c r="H137" s="5">
        <f t="shared" si="49"/>
        <v>-22.862264043163545</v>
      </c>
      <c r="I137" s="5">
        <f t="shared" si="49"/>
        <v>-28.29964652915011</v>
      </c>
      <c r="J137" s="5">
        <f t="shared" si="49"/>
        <v>0</v>
      </c>
      <c r="K137" s="5">
        <f t="shared" si="49"/>
        <v>0</v>
      </c>
      <c r="L137" s="5">
        <f t="shared" si="49"/>
        <v>0</v>
      </c>
      <c r="M137" s="5">
        <f t="shared" si="49"/>
        <v>0</v>
      </c>
      <c r="N137" s="5">
        <f t="shared" si="49"/>
        <v>0</v>
      </c>
      <c r="O137" s="5">
        <f t="shared" si="49"/>
        <v>0</v>
      </c>
      <c r="P137" s="5">
        <f t="shared" si="49"/>
        <v>0</v>
      </c>
      <c r="Q137" s="5">
        <f t="shared" si="49"/>
        <v>0</v>
      </c>
      <c r="R137" s="5">
        <f t="shared" si="49"/>
        <v>0</v>
      </c>
      <c r="S137" s="16">
        <f t="shared" si="44"/>
        <v>0</v>
      </c>
    </row>
    <row r="138" spans="1:19" x14ac:dyDescent="0.25">
      <c r="A138" s="3">
        <f>'CSP5'!$A$177</f>
        <v>1700</v>
      </c>
      <c r="B138" s="16">
        <f t="shared" si="42"/>
        <v>0</v>
      </c>
      <c r="C138" s="5">
        <f t="shared" ref="C138:R138" si="50">C113-C88</f>
        <v>0</v>
      </c>
      <c r="D138" s="5">
        <f t="shared" si="50"/>
        <v>-10.861063843250813</v>
      </c>
      <c r="E138" s="5">
        <f t="shared" si="50"/>
        <v>-11.090328971982119</v>
      </c>
      <c r="F138" s="5">
        <f t="shared" si="50"/>
        <v>-11.229820934838274</v>
      </c>
      <c r="G138" s="5">
        <f t="shared" si="50"/>
        <v>-17.680084835538228</v>
      </c>
      <c r="H138" s="5">
        <f t="shared" si="50"/>
        <v>-24.599946691163549</v>
      </c>
      <c r="I138" s="5">
        <f t="shared" si="50"/>
        <v>-28.465714833550113</v>
      </c>
      <c r="J138" s="5">
        <f t="shared" si="50"/>
        <v>0</v>
      </c>
      <c r="K138" s="5">
        <f t="shared" si="50"/>
        <v>0</v>
      </c>
      <c r="L138" s="5">
        <f t="shared" si="50"/>
        <v>0</v>
      </c>
      <c r="M138" s="5">
        <f t="shared" si="50"/>
        <v>0</v>
      </c>
      <c r="N138" s="5">
        <f t="shared" si="50"/>
        <v>0</v>
      </c>
      <c r="O138" s="5">
        <f t="shared" si="50"/>
        <v>0</v>
      </c>
      <c r="P138" s="5">
        <f t="shared" si="50"/>
        <v>0</v>
      </c>
      <c r="Q138" s="5">
        <f t="shared" si="50"/>
        <v>0</v>
      </c>
      <c r="R138" s="5">
        <f t="shared" si="50"/>
        <v>0</v>
      </c>
      <c r="S138" s="16">
        <f t="shared" si="44"/>
        <v>0</v>
      </c>
    </row>
    <row r="139" spans="1:19" x14ac:dyDescent="0.25">
      <c r="A139" s="3">
        <f>'CSP5'!$A$178</f>
        <v>1800</v>
      </c>
      <c r="B139" s="16">
        <f t="shared" si="42"/>
        <v>0</v>
      </c>
      <c r="C139" s="5">
        <f t="shared" ref="C139:R139" si="51">C114-C89</f>
        <v>0</v>
      </c>
      <c r="D139" s="5">
        <f t="shared" si="51"/>
        <v>-11.160085895578474</v>
      </c>
      <c r="E139" s="5">
        <f t="shared" si="51"/>
        <v>-11.490348913253499</v>
      </c>
      <c r="F139" s="5">
        <f t="shared" si="51"/>
        <v>-11.823131035638275</v>
      </c>
      <c r="G139" s="5">
        <f t="shared" si="51"/>
        <v>-16.747496371538226</v>
      </c>
      <c r="H139" s="5">
        <f t="shared" si="51"/>
        <v>-24.965679725830213</v>
      </c>
      <c r="I139" s="5">
        <f t="shared" si="51"/>
        <v>-29.607803524750111</v>
      </c>
      <c r="J139" s="5">
        <f t="shared" si="51"/>
        <v>0</v>
      </c>
      <c r="K139" s="5">
        <f t="shared" si="51"/>
        <v>0</v>
      </c>
      <c r="L139" s="5">
        <f t="shared" si="51"/>
        <v>0</v>
      </c>
      <c r="M139" s="5">
        <f t="shared" si="51"/>
        <v>0</v>
      </c>
      <c r="N139" s="5">
        <f t="shared" si="51"/>
        <v>0</v>
      </c>
      <c r="O139" s="5">
        <f t="shared" si="51"/>
        <v>0</v>
      </c>
      <c r="P139" s="5">
        <f t="shared" si="51"/>
        <v>0</v>
      </c>
      <c r="Q139" s="5">
        <f t="shared" si="51"/>
        <v>0</v>
      </c>
      <c r="R139" s="5">
        <f t="shared" si="51"/>
        <v>0</v>
      </c>
      <c r="S139" s="16">
        <f t="shared" si="44"/>
        <v>0</v>
      </c>
    </row>
    <row r="140" spans="1:19" x14ac:dyDescent="0.25">
      <c r="A140" s="3">
        <f>'CSP5'!$A$179</f>
        <v>2000</v>
      </c>
      <c r="B140" s="16">
        <f t="shared" si="42"/>
        <v>0</v>
      </c>
      <c r="C140" s="5">
        <f t="shared" ref="C140:R140" si="52">C115-C90</f>
        <v>0</v>
      </c>
      <c r="D140" s="5">
        <f t="shared" si="52"/>
        <v>-14.473863921473027</v>
      </c>
      <c r="E140" s="5">
        <f t="shared" si="52"/>
        <v>-13.521500514038275</v>
      </c>
      <c r="F140" s="5">
        <f t="shared" si="52"/>
        <v>-12.231127810038275</v>
      </c>
      <c r="G140" s="5">
        <f t="shared" si="52"/>
        <v>-17.482860211538224</v>
      </c>
      <c r="H140" s="5">
        <f t="shared" si="52"/>
        <v>-25.056312339163547</v>
      </c>
      <c r="I140" s="5">
        <f t="shared" si="52"/>
        <v>0</v>
      </c>
      <c r="J140" s="5">
        <f t="shared" si="52"/>
        <v>0</v>
      </c>
      <c r="K140" s="5">
        <f t="shared" si="52"/>
        <v>0</v>
      </c>
      <c r="L140" s="5">
        <f t="shared" si="52"/>
        <v>0</v>
      </c>
      <c r="M140" s="5">
        <f t="shared" si="52"/>
        <v>0</v>
      </c>
      <c r="N140" s="5">
        <f t="shared" si="52"/>
        <v>0</v>
      </c>
      <c r="O140" s="5">
        <f t="shared" si="52"/>
        <v>0</v>
      </c>
      <c r="P140" s="5">
        <f t="shared" si="52"/>
        <v>0</v>
      </c>
      <c r="Q140" s="5">
        <f t="shared" si="52"/>
        <v>0</v>
      </c>
      <c r="R140" s="5">
        <f t="shared" si="52"/>
        <v>0</v>
      </c>
      <c r="S140" s="16">
        <f t="shared" si="44"/>
        <v>0</v>
      </c>
    </row>
    <row r="141" spans="1:19" x14ac:dyDescent="0.25">
      <c r="A141" s="3">
        <f>'CSP5'!$A$180</f>
        <v>2200</v>
      </c>
      <c r="B141" s="16">
        <f t="shared" si="42"/>
        <v>0</v>
      </c>
      <c r="C141" s="5">
        <f t="shared" ref="C141:R141" si="53">C116-C91</f>
        <v>0</v>
      </c>
      <c r="D141" s="5">
        <f t="shared" si="53"/>
        <v>0</v>
      </c>
      <c r="E141" s="5">
        <f t="shared" si="53"/>
        <v>0</v>
      </c>
      <c r="F141" s="5">
        <f t="shared" si="53"/>
        <v>0</v>
      </c>
      <c r="G141" s="5">
        <f t="shared" si="53"/>
        <v>0</v>
      </c>
      <c r="H141" s="5">
        <f t="shared" si="53"/>
        <v>0</v>
      </c>
      <c r="I141" s="5">
        <f t="shared" si="53"/>
        <v>0</v>
      </c>
      <c r="J141" s="5">
        <f t="shared" si="53"/>
        <v>0</v>
      </c>
      <c r="K141" s="5">
        <f t="shared" si="53"/>
        <v>0</v>
      </c>
      <c r="L141" s="5">
        <f t="shared" si="53"/>
        <v>0</v>
      </c>
      <c r="M141" s="5">
        <f t="shared" si="53"/>
        <v>0</v>
      </c>
      <c r="N141" s="5">
        <f t="shared" si="53"/>
        <v>0</v>
      </c>
      <c r="O141" s="5">
        <f t="shared" si="53"/>
        <v>0</v>
      </c>
      <c r="P141" s="5">
        <f t="shared" si="53"/>
        <v>0</v>
      </c>
      <c r="Q141" s="5">
        <f t="shared" si="53"/>
        <v>0</v>
      </c>
      <c r="R141" s="5">
        <f t="shared" si="53"/>
        <v>0</v>
      </c>
      <c r="S141" s="16">
        <f t="shared" si="44"/>
        <v>0</v>
      </c>
    </row>
    <row r="142" spans="1:19" x14ac:dyDescent="0.25">
      <c r="A142" s="3">
        <f>'CSP5'!$A$181</f>
        <v>2400</v>
      </c>
      <c r="B142" s="16">
        <f t="shared" si="42"/>
        <v>0</v>
      </c>
      <c r="C142" s="5">
        <f t="shared" ref="C142:R142" si="54">C117-C92</f>
        <v>0</v>
      </c>
      <c r="D142" s="5">
        <f t="shared" si="54"/>
        <v>0</v>
      </c>
      <c r="E142" s="5">
        <f t="shared" si="54"/>
        <v>0</v>
      </c>
      <c r="F142" s="5">
        <f t="shared" si="54"/>
        <v>0</v>
      </c>
      <c r="G142" s="5">
        <f t="shared" si="54"/>
        <v>0</v>
      </c>
      <c r="H142" s="5">
        <f t="shared" si="54"/>
        <v>0</v>
      </c>
      <c r="I142" s="5">
        <f t="shared" si="54"/>
        <v>0</v>
      </c>
      <c r="J142" s="5">
        <f t="shared" si="54"/>
        <v>0</v>
      </c>
      <c r="K142" s="5">
        <f t="shared" si="54"/>
        <v>0</v>
      </c>
      <c r="L142" s="5">
        <f t="shared" si="54"/>
        <v>0</v>
      </c>
      <c r="M142" s="5">
        <f t="shared" si="54"/>
        <v>0</v>
      </c>
      <c r="N142" s="5">
        <f t="shared" si="54"/>
        <v>0</v>
      </c>
      <c r="O142" s="5">
        <f t="shared" si="54"/>
        <v>0</v>
      </c>
      <c r="P142" s="5">
        <f t="shared" si="54"/>
        <v>0</v>
      </c>
      <c r="Q142" s="5">
        <f t="shared" si="54"/>
        <v>0</v>
      </c>
      <c r="R142" s="5">
        <f t="shared" si="54"/>
        <v>0</v>
      </c>
      <c r="S142" s="16">
        <f t="shared" si="44"/>
        <v>0</v>
      </c>
    </row>
    <row r="143" spans="1:19" x14ac:dyDescent="0.25">
      <c r="A143" s="3">
        <f>'CSP5'!$A$182</f>
        <v>2600</v>
      </c>
      <c r="B143" s="16">
        <f t="shared" si="42"/>
        <v>0</v>
      </c>
      <c r="C143" s="5">
        <f t="shared" ref="C143:R143" si="55">C118-C93</f>
        <v>0</v>
      </c>
      <c r="D143" s="5">
        <f t="shared" si="55"/>
        <v>0</v>
      </c>
      <c r="E143" s="5">
        <f t="shared" si="55"/>
        <v>0</v>
      </c>
      <c r="F143" s="5">
        <f t="shared" si="55"/>
        <v>0</v>
      </c>
      <c r="G143" s="5">
        <f t="shared" si="55"/>
        <v>0</v>
      </c>
      <c r="H143" s="5">
        <f t="shared" si="55"/>
        <v>0</v>
      </c>
      <c r="I143" s="5">
        <f t="shared" si="55"/>
        <v>0</v>
      </c>
      <c r="J143" s="5">
        <f t="shared" si="55"/>
        <v>0</v>
      </c>
      <c r="K143" s="5">
        <f t="shared" si="55"/>
        <v>0</v>
      </c>
      <c r="L143" s="5">
        <f t="shared" si="55"/>
        <v>0</v>
      </c>
      <c r="M143" s="5">
        <f t="shared" si="55"/>
        <v>0</v>
      </c>
      <c r="N143" s="5">
        <f t="shared" si="55"/>
        <v>0</v>
      </c>
      <c r="O143" s="5">
        <f t="shared" si="55"/>
        <v>0</v>
      </c>
      <c r="P143" s="5">
        <f t="shared" si="55"/>
        <v>0</v>
      </c>
      <c r="Q143" s="5">
        <f t="shared" si="55"/>
        <v>0</v>
      </c>
      <c r="R143" s="5">
        <f t="shared" si="55"/>
        <v>0</v>
      </c>
      <c r="S143" s="16">
        <f t="shared" si="44"/>
        <v>0</v>
      </c>
    </row>
    <row r="144" spans="1:19" x14ac:dyDescent="0.25">
      <c r="A144" s="3">
        <f>'CSP5'!$A$183</f>
        <v>2800</v>
      </c>
      <c r="B144" s="16">
        <f t="shared" si="42"/>
        <v>0</v>
      </c>
      <c r="C144" s="5">
        <f t="shared" ref="C144:R144" si="56">C119-C94</f>
        <v>0</v>
      </c>
      <c r="D144" s="5">
        <f t="shared" si="56"/>
        <v>0</v>
      </c>
      <c r="E144" s="5">
        <f t="shared" si="56"/>
        <v>0</v>
      </c>
      <c r="F144" s="5">
        <f t="shared" si="56"/>
        <v>0</v>
      </c>
      <c r="G144" s="5">
        <f t="shared" si="56"/>
        <v>0</v>
      </c>
      <c r="H144" s="5">
        <f t="shared" si="56"/>
        <v>0</v>
      </c>
      <c r="I144" s="5">
        <f t="shared" si="56"/>
        <v>0</v>
      </c>
      <c r="J144" s="5">
        <f t="shared" si="56"/>
        <v>0</v>
      </c>
      <c r="K144" s="5">
        <f t="shared" si="56"/>
        <v>0</v>
      </c>
      <c r="L144" s="5">
        <f t="shared" si="56"/>
        <v>0</v>
      </c>
      <c r="M144" s="5">
        <f t="shared" si="56"/>
        <v>0</v>
      </c>
      <c r="N144" s="5">
        <f t="shared" si="56"/>
        <v>0</v>
      </c>
      <c r="O144" s="5">
        <f t="shared" si="56"/>
        <v>-49.203870659801467</v>
      </c>
      <c r="P144" s="5">
        <f t="shared" si="56"/>
        <v>-46.170695577613053</v>
      </c>
      <c r="Q144" s="5">
        <f t="shared" si="56"/>
        <v>-44.41088276889306</v>
      </c>
      <c r="R144" s="5">
        <f t="shared" si="56"/>
        <v>-45.669845902013051</v>
      </c>
      <c r="S144" s="16">
        <f t="shared" si="44"/>
        <v>-45.669845902013051</v>
      </c>
    </row>
    <row r="145" spans="1:39" x14ac:dyDescent="0.25">
      <c r="A145" s="3">
        <f>'CSP5'!$A$184</f>
        <v>2900</v>
      </c>
      <c r="B145" s="16">
        <f t="shared" si="42"/>
        <v>0</v>
      </c>
      <c r="C145" s="5">
        <f t="shared" ref="C145:R145" si="57">C120-C95</f>
        <v>0</v>
      </c>
      <c r="D145" s="5">
        <f t="shared" si="57"/>
        <v>0</v>
      </c>
      <c r="E145" s="5">
        <f t="shared" si="57"/>
        <v>0</v>
      </c>
      <c r="F145" s="5">
        <f t="shared" si="57"/>
        <v>0</v>
      </c>
      <c r="G145" s="5">
        <f t="shared" si="57"/>
        <v>0</v>
      </c>
      <c r="H145" s="5">
        <f t="shared" si="57"/>
        <v>0</v>
      </c>
      <c r="I145" s="5">
        <f t="shared" si="57"/>
        <v>0</v>
      </c>
      <c r="J145" s="5">
        <f t="shared" si="57"/>
        <v>0</v>
      </c>
      <c r="K145" s="5">
        <f t="shared" si="57"/>
        <v>0</v>
      </c>
      <c r="L145" s="5">
        <f t="shared" si="57"/>
        <v>0</v>
      </c>
      <c r="M145" s="5">
        <f t="shared" si="57"/>
        <v>0</v>
      </c>
      <c r="N145" s="5">
        <f t="shared" si="57"/>
        <v>-48.725386152013058</v>
      </c>
      <c r="O145" s="5">
        <f t="shared" si="57"/>
        <v>-46.718239005313052</v>
      </c>
      <c r="P145" s="5">
        <f t="shared" si="57"/>
        <v>-45.058672747313054</v>
      </c>
      <c r="Q145" s="5">
        <f t="shared" si="57"/>
        <v>-43.866247021133056</v>
      </c>
      <c r="R145" s="5">
        <f t="shared" si="57"/>
        <v>-44.791385556813054</v>
      </c>
      <c r="S145" s="16">
        <f t="shared" si="44"/>
        <v>-44.791385556813054</v>
      </c>
    </row>
    <row r="146" spans="1:39" x14ac:dyDescent="0.25">
      <c r="A146" s="3">
        <f>'CSP5'!$A$185</f>
        <v>3000</v>
      </c>
      <c r="B146" s="16">
        <f t="shared" si="42"/>
        <v>0</v>
      </c>
      <c r="C146" s="5">
        <f t="shared" ref="C146:R146" si="58">C121-C96</f>
        <v>0</v>
      </c>
      <c r="D146" s="5">
        <f t="shared" si="58"/>
        <v>0</v>
      </c>
      <c r="E146" s="5">
        <f t="shared" si="58"/>
        <v>0</v>
      </c>
      <c r="F146" s="5">
        <f t="shared" si="58"/>
        <v>0</v>
      </c>
      <c r="G146" s="5">
        <f t="shared" si="58"/>
        <v>0</v>
      </c>
      <c r="H146" s="5">
        <f t="shared" si="58"/>
        <v>0</v>
      </c>
      <c r="I146" s="5">
        <f t="shared" si="58"/>
        <v>0</v>
      </c>
      <c r="J146" s="5">
        <f t="shared" si="58"/>
        <v>0</v>
      </c>
      <c r="K146" s="5">
        <f t="shared" si="58"/>
        <v>0</v>
      </c>
      <c r="L146" s="5">
        <f t="shared" si="58"/>
        <v>0</v>
      </c>
      <c r="M146" s="5">
        <f t="shared" si="58"/>
        <v>0</v>
      </c>
      <c r="N146" s="5">
        <f t="shared" si="58"/>
        <v>-48.352842720413051</v>
      </c>
      <c r="O146" s="5">
        <f t="shared" si="58"/>
        <v>-48.50374528321305</v>
      </c>
      <c r="P146" s="5">
        <f t="shared" si="58"/>
        <v>-47.710664170013054</v>
      </c>
      <c r="Q146" s="5">
        <f t="shared" si="58"/>
        <v>-45.862896056813057</v>
      </c>
      <c r="R146" s="5">
        <f t="shared" si="58"/>
        <v>-46.827627943613052</v>
      </c>
      <c r="S146" s="16">
        <f t="shared" si="44"/>
        <v>-46.827627943613052</v>
      </c>
    </row>
    <row r="147" spans="1:39" x14ac:dyDescent="0.25">
      <c r="A147" s="3">
        <f>'CSP5'!$A$186</f>
        <v>3200</v>
      </c>
      <c r="B147" s="16">
        <f t="shared" si="42"/>
        <v>0</v>
      </c>
      <c r="C147" s="5">
        <f t="shared" ref="C147:R147" si="59">C122-C97</f>
        <v>0</v>
      </c>
      <c r="D147" s="5">
        <f t="shared" si="59"/>
        <v>0</v>
      </c>
      <c r="E147" s="5">
        <f t="shared" si="59"/>
        <v>0</v>
      </c>
      <c r="F147" s="5">
        <f t="shared" si="59"/>
        <v>0</v>
      </c>
      <c r="G147" s="5">
        <f t="shared" si="59"/>
        <v>0</v>
      </c>
      <c r="H147" s="5">
        <f t="shared" si="59"/>
        <v>0</v>
      </c>
      <c r="I147" s="5">
        <f t="shared" si="59"/>
        <v>0</v>
      </c>
      <c r="J147" s="5">
        <f t="shared" si="59"/>
        <v>0</v>
      </c>
      <c r="K147" s="5">
        <f t="shared" si="59"/>
        <v>0</v>
      </c>
      <c r="L147" s="5">
        <f t="shared" si="59"/>
        <v>-47.983063774350114</v>
      </c>
      <c r="M147" s="5">
        <f t="shared" si="59"/>
        <v>-49.868893120617315</v>
      </c>
      <c r="N147" s="5">
        <f t="shared" si="59"/>
        <v>-49.953274906013057</v>
      </c>
      <c r="O147" s="5">
        <f t="shared" si="59"/>
        <v>-53.014498410333054</v>
      </c>
      <c r="P147" s="5">
        <f t="shared" si="59"/>
        <v>-54.543545884893049</v>
      </c>
      <c r="Q147" s="5">
        <f t="shared" si="59"/>
        <v>-55.017906230813054</v>
      </c>
      <c r="R147" s="5">
        <f t="shared" si="59"/>
        <v>-56.529475259933051</v>
      </c>
      <c r="S147" s="16">
        <f t="shared" si="44"/>
        <v>-56.529475259933051</v>
      </c>
    </row>
    <row r="148" spans="1:39" x14ac:dyDescent="0.25">
      <c r="A148" s="3">
        <f>'CSP5'!$A$187</f>
        <v>3300</v>
      </c>
      <c r="B148" s="16">
        <f t="shared" si="42"/>
        <v>0</v>
      </c>
      <c r="C148" s="5">
        <f t="shared" ref="C148:R148" si="60">C123-C98</f>
        <v>0</v>
      </c>
      <c r="D148" s="5">
        <f t="shared" si="60"/>
        <v>0</v>
      </c>
      <c r="E148" s="5">
        <f t="shared" si="60"/>
        <v>0</v>
      </c>
      <c r="F148" s="5">
        <f t="shared" si="60"/>
        <v>0</v>
      </c>
      <c r="G148" s="5">
        <f t="shared" si="60"/>
        <v>0</v>
      </c>
      <c r="H148" s="5">
        <f t="shared" si="60"/>
        <v>0</v>
      </c>
      <c r="I148" s="5">
        <f t="shared" si="60"/>
        <v>0</v>
      </c>
      <c r="J148" s="5">
        <f t="shared" si="60"/>
        <v>0</v>
      </c>
      <c r="K148" s="5">
        <f t="shared" si="60"/>
        <v>0</v>
      </c>
      <c r="L148" s="5">
        <f t="shared" si="60"/>
        <v>-50.248270443421511</v>
      </c>
      <c r="M148" s="5">
        <f t="shared" si="60"/>
        <v>-51.842179412501267</v>
      </c>
      <c r="N148" s="5">
        <f t="shared" si="60"/>
        <v>0</v>
      </c>
      <c r="O148" s="5">
        <f t="shared" si="60"/>
        <v>0</v>
      </c>
      <c r="P148" s="5">
        <f t="shared" si="60"/>
        <v>0</v>
      </c>
      <c r="Q148" s="5">
        <f t="shared" si="60"/>
        <v>0</v>
      </c>
      <c r="R148" s="5">
        <f t="shared" si="60"/>
        <v>0</v>
      </c>
      <c r="S148" s="16">
        <f t="shared" si="44"/>
        <v>0</v>
      </c>
    </row>
    <row r="149" spans="1:39" x14ac:dyDescent="0.25">
      <c r="A149" s="3">
        <f>'CSP5'!$A$188</f>
        <v>3500</v>
      </c>
      <c r="B149" s="16">
        <f t="shared" si="42"/>
        <v>0</v>
      </c>
      <c r="C149" s="5">
        <f t="shared" ref="C149:R149" si="61">C124-C99</f>
        <v>0</v>
      </c>
      <c r="D149" s="5">
        <f t="shared" si="61"/>
        <v>0</v>
      </c>
      <c r="E149" s="5">
        <f t="shared" si="61"/>
        <v>0</v>
      </c>
      <c r="F149" s="5">
        <f t="shared" si="61"/>
        <v>0</v>
      </c>
      <c r="G149" s="5">
        <f t="shared" si="61"/>
        <v>0</v>
      </c>
      <c r="H149" s="5">
        <f t="shared" si="61"/>
        <v>0</v>
      </c>
      <c r="I149" s="5">
        <f t="shared" si="61"/>
        <v>0</v>
      </c>
      <c r="J149" s="5">
        <f t="shared" si="61"/>
        <v>0</v>
      </c>
      <c r="K149" s="5">
        <f t="shared" si="61"/>
        <v>0</v>
      </c>
      <c r="L149" s="5">
        <f t="shared" si="61"/>
        <v>0</v>
      </c>
      <c r="M149" s="5">
        <f t="shared" si="61"/>
        <v>0</v>
      </c>
      <c r="N149" s="5">
        <f t="shared" si="61"/>
        <v>0</v>
      </c>
      <c r="O149" s="5">
        <f t="shared" si="61"/>
        <v>0</v>
      </c>
      <c r="P149" s="5">
        <f t="shared" si="61"/>
        <v>0</v>
      </c>
      <c r="Q149" s="5">
        <f t="shared" si="61"/>
        <v>0</v>
      </c>
      <c r="R149" s="5">
        <f t="shared" si="61"/>
        <v>0</v>
      </c>
      <c r="S149" s="16">
        <f t="shared" si="44"/>
        <v>0</v>
      </c>
    </row>
    <row r="150" spans="1:39" x14ac:dyDescent="0.25">
      <c r="A150" s="13">
        <f>'CSP5'!$A$189</f>
        <v>3501</v>
      </c>
      <c r="B150" s="16">
        <f>B149</f>
        <v>0</v>
      </c>
      <c r="C150" s="16">
        <f t="shared" ref="C150:S150" si="62">C149</f>
        <v>0</v>
      </c>
      <c r="D150" s="16">
        <f t="shared" si="62"/>
        <v>0</v>
      </c>
      <c r="E150" s="16">
        <f t="shared" si="62"/>
        <v>0</v>
      </c>
      <c r="F150" s="16">
        <f t="shared" si="62"/>
        <v>0</v>
      </c>
      <c r="G150" s="16">
        <f t="shared" si="62"/>
        <v>0</v>
      </c>
      <c r="H150" s="16">
        <f t="shared" si="62"/>
        <v>0</v>
      </c>
      <c r="I150" s="16">
        <f t="shared" si="62"/>
        <v>0</v>
      </c>
      <c r="J150" s="16">
        <f t="shared" si="62"/>
        <v>0</v>
      </c>
      <c r="K150" s="16">
        <f t="shared" si="62"/>
        <v>0</v>
      </c>
      <c r="L150" s="16">
        <f t="shared" si="62"/>
        <v>0</v>
      </c>
      <c r="M150" s="16">
        <f t="shared" si="62"/>
        <v>0</v>
      </c>
      <c r="N150" s="16">
        <f t="shared" si="62"/>
        <v>0</v>
      </c>
      <c r="O150" s="16">
        <f t="shared" si="62"/>
        <v>0</v>
      </c>
      <c r="P150" s="16">
        <f t="shared" si="62"/>
        <v>0</v>
      </c>
      <c r="Q150" s="16">
        <f t="shared" si="62"/>
        <v>0</v>
      </c>
      <c r="R150" s="16">
        <f t="shared" si="62"/>
        <v>0</v>
      </c>
      <c r="S150" s="16">
        <f t="shared" si="62"/>
        <v>0</v>
      </c>
    </row>
    <row r="152" spans="1:39" x14ac:dyDescent="0.25">
      <c r="A152" s="17"/>
      <c r="B152" s="51" t="s">
        <v>1156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U152" s="17"/>
      <c r="V152" s="51" t="s">
        <v>1157</v>
      </c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x14ac:dyDescent="0.25">
      <c r="A155" s="13">
        <f>'CSP5'!$A$169</f>
        <v>619</v>
      </c>
      <c r="B155" s="16">
        <f>B156</f>
        <v>0</v>
      </c>
      <c r="C155" s="16">
        <f t="shared" ref="C155:S155" si="63">C156</f>
        <v>0</v>
      </c>
      <c r="D155" s="16">
        <f t="shared" si="63"/>
        <v>0</v>
      </c>
      <c r="E155" s="16">
        <f t="shared" si="63"/>
        <v>0</v>
      </c>
      <c r="F155" s="16">
        <f t="shared" si="63"/>
        <v>0</v>
      </c>
      <c r="G155" s="16">
        <f t="shared" si="63"/>
        <v>0</v>
      </c>
      <c r="H155" s="16">
        <f t="shared" si="63"/>
        <v>0</v>
      </c>
      <c r="I155" s="16">
        <f t="shared" si="63"/>
        <v>0</v>
      </c>
      <c r="J155" s="16">
        <f t="shared" si="63"/>
        <v>0</v>
      </c>
      <c r="K155" s="16">
        <f t="shared" si="63"/>
        <v>0</v>
      </c>
      <c r="L155" s="16">
        <f t="shared" si="63"/>
        <v>0</v>
      </c>
      <c r="M155" s="16">
        <f t="shared" si="63"/>
        <v>0</v>
      </c>
      <c r="N155" s="16">
        <f t="shared" si="63"/>
        <v>0</v>
      </c>
      <c r="O155" s="16">
        <f t="shared" si="63"/>
        <v>0</v>
      </c>
      <c r="P155" s="16">
        <f t="shared" si="63"/>
        <v>0</v>
      </c>
      <c r="Q155" s="16">
        <f t="shared" si="63"/>
        <v>0</v>
      </c>
      <c r="R155" s="16">
        <f t="shared" si="63"/>
        <v>0</v>
      </c>
      <c r="S155" s="16">
        <f t="shared" si="63"/>
        <v>0</v>
      </c>
      <c r="U155" s="13">
        <f>'CSP5'!$A$169</f>
        <v>619</v>
      </c>
      <c r="V155" s="16">
        <f>V156</f>
        <v>2.2320000000000002</v>
      </c>
      <c r="W155" s="16">
        <f t="shared" ref="W155:AM155" si="64">W156</f>
        <v>2.2320000000000002</v>
      </c>
      <c r="X155" s="16">
        <f t="shared" si="64"/>
        <v>2.2320000000000002</v>
      </c>
      <c r="Y155" s="16">
        <f t="shared" si="64"/>
        <v>2.2320000000000002</v>
      </c>
      <c r="Z155" s="16">
        <f t="shared" si="64"/>
        <v>2.2320000000000002</v>
      </c>
      <c r="AA155" s="16">
        <f t="shared" si="64"/>
        <v>2.2320000000000002</v>
      </c>
      <c r="AB155" s="16">
        <f t="shared" si="64"/>
        <v>2.2320000000000002</v>
      </c>
      <c r="AC155" s="16">
        <f t="shared" si="64"/>
        <v>2.2320000000000002</v>
      </c>
      <c r="AD155" s="16">
        <f t="shared" si="64"/>
        <v>2.2320000000000002</v>
      </c>
      <c r="AE155" s="16">
        <f t="shared" si="64"/>
        <v>2.2320000000000002</v>
      </c>
      <c r="AF155" s="16">
        <f t="shared" si="64"/>
        <v>2.2320000000000002</v>
      </c>
      <c r="AG155" s="16">
        <f t="shared" si="64"/>
        <v>2.2320000000000002</v>
      </c>
      <c r="AH155" s="16">
        <f t="shared" si="64"/>
        <v>2.2320000000000002</v>
      </c>
      <c r="AI155" s="16">
        <f t="shared" si="64"/>
        <v>2.2320000000000002</v>
      </c>
      <c r="AJ155" s="16">
        <f t="shared" si="64"/>
        <v>2.2320000000000002</v>
      </c>
      <c r="AK155" s="16">
        <f t="shared" si="64"/>
        <v>2.2320000000000002</v>
      </c>
      <c r="AL155" s="16">
        <f t="shared" si="64"/>
        <v>2.2320000000000002</v>
      </c>
      <c r="AM155" s="16">
        <f t="shared" si="64"/>
        <v>2.2320000000000002</v>
      </c>
    </row>
    <row r="156" spans="1:39" x14ac:dyDescent="0.25">
      <c r="A156" s="3">
        <f>'CSP5'!$A$170</f>
        <v>620</v>
      </c>
      <c r="B156" s="16">
        <f>C156</f>
        <v>0</v>
      </c>
      <c r="C156" s="5">
        <f>('CSP5'!C220*60*1000000)/($A156*360)</f>
        <v>0</v>
      </c>
      <c r="D156" s="5">
        <f>('CSP5'!D220*60*1000000)/($A156*360)</f>
        <v>0</v>
      </c>
      <c r="E156" s="5">
        <f>('CSP5'!E220*60*1000000)/($A156*360)</f>
        <v>0</v>
      </c>
      <c r="F156" s="5">
        <f>('CSP5'!F220*60*1000000)/($A156*360)</f>
        <v>0</v>
      </c>
      <c r="G156" s="5">
        <f>('CSP5'!G220*60*1000000)/($A156*360)</f>
        <v>0</v>
      </c>
      <c r="H156" s="5">
        <f>('CSP5'!H220*60*1000000)/($A156*360)</f>
        <v>0</v>
      </c>
      <c r="I156" s="5">
        <f>('CSP5'!I220*60*1000000)/($A156*360)</f>
        <v>0</v>
      </c>
      <c r="J156" s="5">
        <f>('CSP5'!J220*60*1000000)/($A156*360)</f>
        <v>0</v>
      </c>
      <c r="K156" s="5">
        <f>('CSP5'!K220*60*1000000)/($A156*360)</f>
        <v>0</v>
      </c>
      <c r="L156" s="5">
        <f>('CSP5'!L220*60*1000000)/($A156*360)</f>
        <v>0</v>
      </c>
      <c r="M156" s="5">
        <f>('CSP5'!M220*60*1000000)/($A156*360)</f>
        <v>0</v>
      </c>
      <c r="N156" s="5">
        <f>('CSP5'!N220*60*1000000)/($A156*360)</f>
        <v>0</v>
      </c>
      <c r="O156" s="5">
        <f>('CSP5'!O220*60*1000000)/($A156*360)</f>
        <v>0</v>
      </c>
      <c r="P156" s="5">
        <f>('CSP5'!P220*60*1000000)/($A156*360)</f>
        <v>0</v>
      </c>
      <c r="Q156" s="5">
        <f>('CSP5'!Q220*60*1000000)/($A156*360)</f>
        <v>0</v>
      </c>
      <c r="R156" s="5">
        <f>('CSP5'!R220*60*1000000)/($A156*360)</f>
        <v>0</v>
      </c>
      <c r="S156" s="16">
        <f>R156</f>
        <v>0</v>
      </c>
      <c r="U156" s="3">
        <f>'CSP5'!$A$170</f>
        <v>620</v>
      </c>
      <c r="V156" s="16">
        <f>W156</f>
        <v>2.2320000000000002</v>
      </c>
      <c r="W156" s="5">
        <f>($A106*360*'Internal Flash'!$B$392)/(60*1000000)</f>
        <v>2.2320000000000002</v>
      </c>
      <c r="X156" s="5">
        <f>($A106*360*'Internal Flash'!$B$392)/(60*1000000)</f>
        <v>2.2320000000000002</v>
      </c>
      <c r="Y156" s="5">
        <f>($A106*360*'Internal Flash'!$B$392)/(60*1000000)</f>
        <v>2.2320000000000002</v>
      </c>
      <c r="Z156" s="5">
        <f>($A106*360*'Internal Flash'!$B$392)/(60*1000000)</f>
        <v>2.2320000000000002</v>
      </c>
      <c r="AA156" s="5">
        <f>($A106*360*'Internal Flash'!$B$392)/(60*1000000)</f>
        <v>2.2320000000000002</v>
      </c>
      <c r="AB156" s="5">
        <f>($A106*360*'Internal Flash'!$B$392)/(60*1000000)</f>
        <v>2.2320000000000002</v>
      </c>
      <c r="AC156" s="5">
        <f>($A106*360*'Internal Flash'!$B$392)/(60*1000000)</f>
        <v>2.2320000000000002</v>
      </c>
      <c r="AD156" s="5">
        <f>($A106*360*'Internal Flash'!$B$392)/(60*1000000)</f>
        <v>2.2320000000000002</v>
      </c>
      <c r="AE156" s="5">
        <f>($A106*360*'Internal Flash'!$B$392)/(60*1000000)</f>
        <v>2.2320000000000002</v>
      </c>
      <c r="AF156" s="5">
        <f>($A106*360*'Internal Flash'!$B$392)/(60*1000000)</f>
        <v>2.2320000000000002</v>
      </c>
      <c r="AG156" s="5">
        <f>($A106*360*'Internal Flash'!$B$392)/(60*1000000)</f>
        <v>2.2320000000000002</v>
      </c>
      <c r="AH156" s="5">
        <f>($A106*360*'Internal Flash'!$B$392)/(60*1000000)</f>
        <v>2.2320000000000002</v>
      </c>
      <c r="AI156" s="5">
        <f>($A106*360*'Internal Flash'!$B$392)/(60*1000000)</f>
        <v>2.2320000000000002</v>
      </c>
      <c r="AJ156" s="5">
        <f>($A106*360*'Internal Flash'!$B$392)/(60*1000000)</f>
        <v>2.2320000000000002</v>
      </c>
      <c r="AK156" s="5">
        <f>($A106*360*'Internal Flash'!$B$392)/(60*1000000)</f>
        <v>2.2320000000000002</v>
      </c>
      <c r="AL156" s="5">
        <f>($A106*360*'Internal Flash'!$B$392)/(60*1000000)</f>
        <v>2.2320000000000002</v>
      </c>
      <c r="AM156" s="16">
        <f>AL156</f>
        <v>2.2320000000000002</v>
      </c>
    </row>
    <row r="157" spans="1:39" x14ac:dyDescent="0.25">
      <c r="A157" s="3">
        <f>'CSP5'!$A$171</f>
        <v>650</v>
      </c>
      <c r="B157" s="16">
        <f t="shared" ref="B157:B174" si="65">C157</f>
        <v>2043.2692307692307</v>
      </c>
      <c r="C157" s="5">
        <f>('CSP5'!C221*60*1000000)/($A157*360)</f>
        <v>2043.2692307692307</v>
      </c>
      <c r="D157" s="5">
        <f>('CSP5'!D221*60*1000000)/($A157*360)</f>
        <v>2043.2692307692307</v>
      </c>
      <c r="E157" s="5">
        <f>('CSP5'!E221*60*1000000)/($A157*360)</f>
        <v>2043.2692307692307</v>
      </c>
      <c r="F157" s="5">
        <f>('CSP5'!F221*60*1000000)/($A157*360)</f>
        <v>2043.2692307692307</v>
      </c>
      <c r="G157" s="5">
        <f>('CSP5'!G221*60*1000000)/($A157*360)</f>
        <v>2043.2692307692307</v>
      </c>
      <c r="H157" s="5">
        <f>('CSP5'!H221*60*1000000)/($A157*360)</f>
        <v>2043.2692307692307</v>
      </c>
      <c r="I157" s="5">
        <f>('CSP5'!I221*60*1000000)/($A157*360)</f>
        <v>2043.2692307692307</v>
      </c>
      <c r="J157" s="5">
        <f>('CSP5'!J221*60*1000000)/($A157*360)</f>
        <v>2043.2692307692307</v>
      </c>
      <c r="K157" s="5">
        <f>('CSP5'!K221*60*1000000)/($A157*360)</f>
        <v>0</v>
      </c>
      <c r="L157" s="5">
        <f>('CSP5'!L221*60*1000000)/($A157*360)</f>
        <v>0</v>
      </c>
      <c r="M157" s="5">
        <f>('CSP5'!M221*60*1000000)/($A157*360)</f>
        <v>0</v>
      </c>
      <c r="N157" s="5">
        <f>('CSP5'!N221*60*1000000)/($A157*360)</f>
        <v>0</v>
      </c>
      <c r="O157" s="5">
        <f>('CSP5'!O221*60*1000000)/($A157*360)</f>
        <v>0</v>
      </c>
      <c r="P157" s="5">
        <f>('CSP5'!P221*60*1000000)/($A157*360)</f>
        <v>0</v>
      </c>
      <c r="Q157" s="5">
        <f>('CSP5'!Q221*60*1000000)/($A157*360)</f>
        <v>0</v>
      </c>
      <c r="R157" s="5">
        <f>('CSP5'!R221*60*1000000)/($A157*360)</f>
        <v>0</v>
      </c>
      <c r="S157" s="16">
        <f t="shared" ref="S157:S174" si="66">R157</f>
        <v>0</v>
      </c>
      <c r="U157" s="3">
        <f>'CSP5'!$A$171</f>
        <v>650</v>
      </c>
      <c r="V157" s="16">
        <f t="shared" ref="V157:V174" si="67">W157</f>
        <v>2.34</v>
      </c>
      <c r="W157" s="5">
        <f>($A107*360*'Internal Flash'!$B$392)/(60*1000000)</f>
        <v>2.34</v>
      </c>
      <c r="X157" s="5">
        <f>($A107*360*'Internal Flash'!$B$392)/(60*1000000)</f>
        <v>2.34</v>
      </c>
      <c r="Y157" s="5">
        <f>($A107*360*'Internal Flash'!$B$392)/(60*1000000)</f>
        <v>2.34</v>
      </c>
      <c r="Z157" s="5">
        <f>($A107*360*'Internal Flash'!$B$392)/(60*1000000)</f>
        <v>2.34</v>
      </c>
      <c r="AA157" s="5">
        <f>($A107*360*'Internal Flash'!$B$392)/(60*1000000)</f>
        <v>2.34</v>
      </c>
      <c r="AB157" s="5">
        <f>($A107*360*'Internal Flash'!$B$392)/(60*1000000)</f>
        <v>2.34</v>
      </c>
      <c r="AC157" s="5">
        <f>($A107*360*'Internal Flash'!$B$392)/(60*1000000)</f>
        <v>2.34</v>
      </c>
      <c r="AD157" s="5">
        <f>($A107*360*'Internal Flash'!$B$392)/(60*1000000)</f>
        <v>2.34</v>
      </c>
      <c r="AE157" s="5">
        <f>($A107*360*'Internal Flash'!$B$392)/(60*1000000)</f>
        <v>2.34</v>
      </c>
      <c r="AF157" s="5">
        <f>($A107*360*'Internal Flash'!$B$392)/(60*1000000)</f>
        <v>2.34</v>
      </c>
      <c r="AG157" s="5">
        <f>($A107*360*'Internal Flash'!$B$392)/(60*1000000)</f>
        <v>2.34</v>
      </c>
      <c r="AH157" s="5">
        <f>($A107*360*'Internal Flash'!$B$392)/(60*1000000)</f>
        <v>2.34</v>
      </c>
      <c r="AI157" s="5">
        <f>($A107*360*'Internal Flash'!$B$392)/(60*1000000)</f>
        <v>2.34</v>
      </c>
      <c r="AJ157" s="5">
        <f>($A107*360*'Internal Flash'!$B$392)/(60*1000000)</f>
        <v>2.34</v>
      </c>
      <c r="AK157" s="5">
        <f>($A107*360*'Internal Flash'!$B$392)/(60*1000000)</f>
        <v>2.34</v>
      </c>
      <c r="AL157" s="5">
        <f>($A107*360*'Internal Flash'!$B$392)/(60*1000000)</f>
        <v>2.34</v>
      </c>
      <c r="AM157" s="16">
        <f t="shared" ref="AM157:AM174" si="68">AL157</f>
        <v>2.34</v>
      </c>
    </row>
    <row r="158" spans="1:39" x14ac:dyDescent="0.25">
      <c r="A158" s="3">
        <f>'CSP5'!$A$172</f>
        <v>800</v>
      </c>
      <c r="B158" s="16">
        <f t="shared" si="65"/>
        <v>1660.15625</v>
      </c>
      <c r="C158" s="5">
        <f>('CSP5'!C222*60*1000000)/($A158*360)</f>
        <v>1660.15625</v>
      </c>
      <c r="D158" s="5">
        <f>('CSP5'!D222*60*1000000)/($A158*360)</f>
        <v>1660.15625</v>
      </c>
      <c r="E158" s="5">
        <f>('CSP5'!E222*60*1000000)/($A158*360)</f>
        <v>1660.15625</v>
      </c>
      <c r="F158" s="5">
        <f>('CSP5'!F222*60*1000000)/($A158*360)</f>
        <v>1660.15625</v>
      </c>
      <c r="G158" s="5">
        <f>('CSP5'!G222*60*1000000)/($A158*360)</f>
        <v>1660.15625</v>
      </c>
      <c r="H158" s="5">
        <f>('CSP5'!H222*60*1000000)/($A158*360)</f>
        <v>1660.15625</v>
      </c>
      <c r="I158" s="5">
        <f>('CSP5'!I222*60*1000000)/($A158*360)</f>
        <v>1660.15625</v>
      </c>
      <c r="J158" s="5">
        <f>('CSP5'!J222*60*1000000)/($A158*360)</f>
        <v>1660.15625</v>
      </c>
      <c r="K158" s="5">
        <f>('CSP5'!K222*60*1000000)/($A158*360)</f>
        <v>0</v>
      </c>
      <c r="L158" s="5">
        <f>('CSP5'!L222*60*1000000)/($A158*360)</f>
        <v>0</v>
      </c>
      <c r="M158" s="5">
        <f>('CSP5'!M222*60*1000000)/($A158*360)</f>
        <v>0</v>
      </c>
      <c r="N158" s="5">
        <f>('CSP5'!N222*60*1000000)/($A158*360)</f>
        <v>0</v>
      </c>
      <c r="O158" s="5">
        <f>('CSP5'!O222*60*1000000)/($A158*360)</f>
        <v>0</v>
      </c>
      <c r="P158" s="5">
        <f>('CSP5'!P222*60*1000000)/($A158*360)</f>
        <v>0</v>
      </c>
      <c r="Q158" s="5">
        <f>('CSP5'!Q222*60*1000000)/($A158*360)</f>
        <v>0</v>
      </c>
      <c r="R158" s="5">
        <f>('CSP5'!R222*60*1000000)/($A158*360)</f>
        <v>0</v>
      </c>
      <c r="S158" s="16">
        <f t="shared" si="66"/>
        <v>0</v>
      </c>
      <c r="U158" s="3">
        <f>'CSP5'!$A$172</f>
        <v>800</v>
      </c>
      <c r="V158" s="16">
        <f t="shared" si="67"/>
        <v>2.88</v>
      </c>
      <c r="W158" s="5">
        <f>($A108*360*'Internal Flash'!$B$392)/(60*1000000)</f>
        <v>2.88</v>
      </c>
      <c r="X158" s="5">
        <f>($A108*360*'Internal Flash'!$B$392)/(60*1000000)</f>
        <v>2.88</v>
      </c>
      <c r="Y158" s="5">
        <f>($A108*360*'Internal Flash'!$B$392)/(60*1000000)</f>
        <v>2.88</v>
      </c>
      <c r="Z158" s="5">
        <f>($A108*360*'Internal Flash'!$B$392)/(60*1000000)</f>
        <v>2.88</v>
      </c>
      <c r="AA158" s="5">
        <f>($A108*360*'Internal Flash'!$B$392)/(60*1000000)</f>
        <v>2.88</v>
      </c>
      <c r="AB158" s="5">
        <f>($A108*360*'Internal Flash'!$B$392)/(60*1000000)</f>
        <v>2.88</v>
      </c>
      <c r="AC158" s="5">
        <f>($A108*360*'Internal Flash'!$B$392)/(60*1000000)</f>
        <v>2.88</v>
      </c>
      <c r="AD158" s="5">
        <f>($A108*360*'Internal Flash'!$B$392)/(60*1000000)</f>
        <v>2.88</v>
      </c>
      <c r="AE158" s="5">
        <f>($A108*360*'Internal Flash'!$B$392)/(60*1000000)</f>
        <v>2.88</v>
      </c>
      <c r="AF158" s="5">
        <f>($A108*360*'Internal Flash'!$B$392)/(60*1000000)</f>
        <v>2.88</v>
      </c>
      <c r="AG158" s="5">
        <f>($A108*360*'Internal Flash'!$B$392)/(60*1000000)</f>
        <v>2.88</v>
      </c>
      <c r="AH158" s="5">
        <f>($A108*360*'Internal Flash'!$B$392)/(60*1000000)</f>
        <v>2.88</v>
      </c>
      <c r="AI158" s="5">
        <f>($A108*360*'Internal Flash'!$B$392)/(60*1000000)</f>
        <v>2.88</v>
      </c>
      <c r="AJ158" s="5">
        <f>($A108*360*'Internal Flash'!$B$392)/(60*1000000)</f>
        <v>2.88</v>
      </c>
      <c r="AK158" s="5">
        <f>($A108*360*'Internal Flash'!$B$392)/(60*1000000)</f>
        <v>2.88</v>
      </c>
      <c r="AL158" s="5">
        <f>($A108*360*'Internal Flash'!$B$392)/(60*1000000)</f>
        <v>2.88</v>
      </c>
      <c r="AM158" s="16">
        <f t="shared" si="68"/>
        <v>2.88</v>
      </c>
    </row>
    <row r="159" spans="1:39" x14ac:dyDescent="0.25">
      <c r="A159" s="3">
        <f>'CSP5'!$A$173</f>
        <v>1000</v>
      </c>
      <c r="B159" s="16">
        <f t="shared" si="65"/>
        <v>1835.9375</v>
      </c>
      <c r="C159" s="5">
        <f>('CSP5'!C223*60*1000000)/($A159*360)</f>
        <v>1835.9375</v>
      </c>
      <c r="D159" s="5">
        <f>('CSP5'!D223*60*1000000)/($A159*360)</f>
        <v>1835.9375</v>
      </c>
      <c r="E159" s="5">
        <f>('CSP5'!E223*60*1000000)/($A159*360)</f>
        <v>1835.9375</v>
      </c>
      <c r="F159" s="5">
        <f>('CSP5'!F223*60*1000000)/($A159*360)</f>
        <v>1835.9375</v>
      </c>
      <c r="G159" s="5">
        <f>('CSP5'!G223*60*1000000)/($A159*360)</f>
        <v>1835.9375</v>
      </c>
      <c r="H159" s="5">
        <f>('CSP5'!H223*60*1000000)/($A159*360)</f>
        <v>1835.9375</v>
      </c>
      <c r="I159" s="5">
        <f>('CSP5'!I223*60*1000000)/($A159*360)</f>
        <v>1835.9375</v>
      </c>
      <c r="J159" s="5">
        <f>('CSP5'!J223*60*1000000)/($A159*360)</f>
        <v>1835.9375</v>
      </c>
      <c r="K159" s="5">
        <f>('CSP5'!K223*60*1000000)/($A159*360)</f>
        <v>0</v>
      </c>
      <c r="L159" s="5">
        <f>('CSP5'!L223*60*1000000)/($A159*360)</f>
        <v>0</v>
      </c>
      <c r="M159" s="5">
        <f>('CSP5'!M223*60*1000000)/($A159*360)</f>
        <v>0</v>
      </c>
      <c r="N159" s="5">
        <f>('CSP5'!N223*60*1000000)/($A159*360)</f>
        <v>0</v>
      </c>
      <c r="O159" s="5">
        <f>('CSP5'!O223*60*1000000)/($A159*360)</f>
        <v>0</v>
      </c>
      <c r="P159" s="5">
        <f>('CSP5'!P223*60*1000000)/($A159*360)</f>
        <v>0</v>
      </c>
      <c r="Q159" s="5">
        <f>('CSP5'!Q223*60*1000000)/($A159*360)</f>
        <v>0</v>
      </c>
      <c r="R159" s="5">
        <f>('CSP5'!R223*60*1000000)/($A159*360)</f>
        <v>0</v>
      </c>
      <c r="S159" s="16">
        <f t="shared" si="66"/>
        <v>0</v>
      </c>
      <c r="U159" s="3">
        <f>'CSP5'!$A$173</f>
        <v>1000</v>
      </c>
      <c r="V159" s="16">
        <f t="shared" si="67"/>
        <v>3.6</v>
      </c>
      <c r="W159" s="5">
        <f>($A109*360*'Internal Flash'!$B$392)/(60*1000000)</f>
        <v>3.6</v>
      </c>
      <c r="X159" s="5">
        <f>($A109*360*'Internal Flash'!$B$392)/(60*1000000)</f>
        <v>3.6</v>
      </c>
      <c r="Y159" s="5">
        <f>($A109*360*'Internal Flash'!$B$392)/(60*1000000)</f>
        <v>3.6</v>
      </c>
      <c r="Z159" s="5">
        <f>($A109*360*'Internal Flash'!$B$392)/(60*1000000)</f>
        <v>3.6</v>
      </c>
      <c r="AA159" s="5">
        <f>($A109*360*'Internal Flash'!$B$392)/(60*1000000)</f>
        <v>3.6</v>
      </c>
      <c r="AB159" s="5">
        <f>($A109*360*'Internal Flash'!$B$392)/(60*1000000)</f>
        <v>3.6</v>
      </c>
      <c r="AC159" s="5">
        <f>($A109*360*'Internal Flash'!$B$392)/(60*1000000)</f>
        <v>3.6</v>
      </c>
      <c r="AD159" s="5">
        <f>($A109*360*'Internal Flash'!$B$392)/(60*1000000)</f>
        <v>3.6</v>
      </c>
      <c r="AE159" s="5">
        <f>($A109*360*'Internal Flash'!$B$392)/(60*1000000)</f>
        <v>3.6</v>
      </c>
      <c r="AF159" s="5">
        <f>($A109*360*'Internal Flash'!$B$392)/(60*1000000)</f>
        <v>3.6</v>
      </c>
      <c r="AG159" s="5">
        <f>($A109*360*'Internal Flash'!$B$392)/(60*1000000)</f>
        <v>3.6</v>
      </c>
      <c r="AH159" s="5">
        <f>($A109*360*'Internal Flash'!$B$392)/(60*1000000)</f>
        <v>3.6</v>
      </c>
      <c r="AI159" s="5">
        <f>($A109*360*'Internal Flash'!$B$392)/(60*1000000)</f>
        <v>3.6</v>
      </c>
      <c r="AJ159" s="5">
        <f>($A109*360*'Internal Flash'!$B$392)/(60*1000000)</f>
        <v>3.6</v>
      </c>
      <c r="AK159" s="5">
        <f>($A109*360*'Internal Flash'!$B$392)/(60*1000000)</f>
        <v>3.6</v>
      </c>
      <c r="AL159" s="5">
        <f>($A109*360*'Internal Flash'!$B$392)/(60*1000000)</f>
        <v>3.6</v>
      </c>
      <c r="AM159" s="16">
        <f t="shared" si="68"/>
        <v>3.6</v>
      </c>
    </row>
    <row r="160" spans="1:39" x14ac:dyDescent="0.25">
      <c r="A160" s="3">
        <f>'CSP5'!$A$174</f>
        <v>1200</v>
      </c>
      <c r="B160" s="16">
        <f t="shared" si="65"/>
        <v>1871.744861111111</v>
      </c>
      <c r="C160" s="5">
        <f>('CSP5'!C224*60*1000000)/($A160*360)</f>
        <v>1871.744861111111</v>
      </c>
      <c r="D160" s="5">
        <f>('CSP5'!D224*60*1000000)/($A160*360)</f>
        <v>1871.744861111111</v>
      </c>
      <c r="E160" s="5">
        <f>('CSP5'!E224*60*1000000)/($A160*360)</f>
        <v>1871.744861111111</v>
      </c>
      <c r="F160" s="5">
        <f>('CSP5'!F224*60*1000000)/($A160*360)</f>
        <v>1871.744861111111</v>
      </c>
      <c r="G160" s="5">
        <f>('CSP5'!G224*60*1000000)/($A160*360)</f>
        <v>1871.744861111111</v>
      </c>
      <c r="H160" s="5">
        <f>('CSP5'!H224*60*1000000)/($A160*360)</f>
        <v>1871.744861111111</v>
      </c>
      <c r="I160" s="5">
        <f>('CSP5'!I224*60*1000000)/($A160*360)</f>
        <v>1871.744861111111</v>
      </c>
      <c r="J160" s="5">
        <f>('CSP5'!J224*60*1000000)/($A160*360)</f>
        <v>1871.744861111111</v>
      </c>
      <c r="K160" s="5">
        <f>('CSP5'!K224*60*1000000)/($A160*360)</f>
        <v>0</v>
      </c>
      <c r="L160" s="5">
        <f>('CSP5'!L224*60*1000000)/($A160*360)</f>
        <v>0</v>
      </c>
      <c r="M160" s="5">
        <f>('CSP5'!M224*60*1000000)/($A160*360)</f>
        <v>0</v>
      </c>
      <c r="N160" s="5">
        <f>('CSP5'!N224*60*1000000)/($A160*360)</f>
        <v>0</v>
      </c>
      <c r="O160" s="5">
        <f>('CSP5'!O224*60*1000000)/($A160*360)</f>
        <v>0</v>
      </c>
      <c r="P160" s="5">
        <f>('CSP5'!P224*60*1000000)/($A160*360)</f>
        <v>0</v>
      </c>
      <c r="Q160" s="5">
        <f>('CSP5'!Q224*60*1000000)/($A160*360)</f>
        <v>0</v>
      </c>
      <c r="R160" s="5">
        <f>('CSP5'!R224*60*1000000)/($A160*360)</f>
        <v>0</v>
      </c>
      <c r="S160" s="16">
        <f t="shared" si="66"/>
        <v>0</v>
      </c>
      <c r="U160" s="3">
        <f>'CSP5'!$A$174</f>
        <v>1200</v>
      </c>
      <c r="V160" s="16">
        <f t="shared" si="67"/>
        <v>4.32</v>
      </c>
      <c r="W160" s="5">
        <f>($A110*360*'Internal Flash'!$B$392)/(60*1000000)</f>
        <v>4.32</v>
      </c>
      <c r="X160" s="5">
        <f>($A110*360*'Internal Flash'!$B$392)/(60*1000000)</f>
        <v>4.32</v>
      </c>
      <c r="Y160" s="5">
        <f>($A110*360*'Internal Flash'!$B$392)/(60*1000000)</f>
        <v>4.32</v>
      </c>
      <c r="Z160" s="5">
        <f>($A110*360*'Internal Flash'!$B$392)/(60*1000000)</f>
        <v>4.32</v>
      </c>
      <c r="AA160" s="5">
        <f>($A110*360*'Internal Flash'!$B$392)/(60*1000000)</f>
        <v>4.32</v>
      </c>
      <c r="AB160" s="5">
        <f>($A110*360*'Internal Flash'!$B$392)/(60*1000000)</f>
        <v>4.32</v>
      </c>
      <c r="AC160" s="5">
        <f>($A110*360*'Internal Flash'!$B$392)/(60*1000000)</f>
        <v>4.32</v>
      </c>
      <c r="AD160" s="5">
        <f>($A110*360*'Internal Flash'!$B$392)/(60*1000000)</f>
        <v>4.32</v>
      </c>
      <c r="AE160" s="5">
        <f>($A110*360*'Internal Flash'!$B$392)/(60*1000000)</f>
        <v>4.32</v>
      </c>
      <c r="AF160" s="5">
        <f>($A110*360*'Internal Flash'!$B$392)/(60*1000000)</f>
        <v>4.32</v>
      </c>
      <c r="AG160" s="5">
        <f>($A110*360*'Internal Flash'!$B$392)/(60*1000000)</f>
        <v>4.32</v>
      </c>
      <c r="AH160" s="5">
        <f>($A110*360*'Internal Flash'!$B$392)/(60*1000000)</f>
        <v>4.32</v>
      </c>
      <c r="AI160" s="5">
        <f>($A110*360*'Internal Flash'!$B$392)/(60*1000000)</f>
        <v>4.32</v>
      </c>
      <c r="AJ160" s="5">
        <f>($A110*360*'Internal Flash'!$B$392)/(60*1000000)</f>
        <v>4.32</v>
      </c>
      <c r="AK160" s="5">
        <f>($A110*360*'Internal Flash'!$B$392)/(60*1000000)</f>
        <v>4.32</v>
      </c>
      <c r="AL160" s="5">
        <f>($A110*360*'Internal Flash'!$B$392)/(60*1000000)</f>
        <v>4.32</v>
      </c>
      <c r="AM160" s="16">
        <f t="shared" si="68"/>
        <v>4.32</v>
      </c>
    </row>
    <row r="161" spans="1:39" x14ac:dyDescent="0.25">
      <c r="A161" s="3">
        <f>'CSP5'!$A$175</f>
        <v>1400</v>
      </c>
      <c r="B161" s="16">
        <f t="shared" si="65"/>
        <v>1674.1071428571429</v>
      </c>
      <c r="C161" s="5">
        <f>('CSP5'!C225*60*1000000)/($A161*360)</f>
        <v>1674.1071428571429</v>
      </c>
      <c r="D161" s="5">
        <f>('CSP5'!D225*60*1000000)/($A161*360)</f>
        <v>1674.1071428571429</v>
      </c>
      <c r="E161" s="5">
        <f>('CSP5'!E225*60*1000000)/($A161*360)</f>
        <v>1674.1071428571429</v>
      </c>
      <c r="F161" s="5">
        <f>('CSP5'!F225*60*1000000)/($A161*360)</f>
        <v>1674.1071428571429</v>
      </c>
      <c r="G161" s="5">
        <f>('CSP5'!G225*60*1000000)/($A161*360)</f>
        <v>1674.1071428571429</v>
      </c>
      <c r="H161" s="5">
        <f>('CSP5'!H225*60*1000000)/($A161*360)</f>
        <v>1674.1071428571429</v>
      </c>
      <c r="I161" s="5">
        <f>('CSP5'!I225*60*1000000)/($A161*360)</f>
        <v>1674.1071428571429</v>
      </c>
      <c r="J161" s="5">
        <f>('CSP5'!J225*60*1000000)/($A161*360)</f>
        <v>1674.1071428571429</v>
      </c>
      <c r="K161" s="5">
        <f>('CSP5'!K225*60*1000000)/($A161*360)</f>
        <v>0</v>
      </c>
      <c r="L161" s="5">
        <f>('CSP5'!L225*60*1000000)/($A161*360)</f>
        <v>0</v>
      </c>
      <c r="M161" s="5">
        <f>('CSP5'!M225*60*1000000)/($A161*360)</f>
        <v>0</v>
      </c>
      <c r="N161" s="5">
        <f>('CSP5'!N225*60*1000000)/($A161*360)</f>
        <v>0</v>
      </c>
      <c r="O161" s="5">
        <f>('CSP5'!O225*60*1000000)/($A161*360)</f>
        <v>0</v>
      </c>
      <c r="P161" s="5">
        <f>('CSP5'!P225*60*1000000)/($A161*360)</f>
        <v>0</v>
      </c>
      <c r="Q161" s="5">
        <f>('CSP5'!Q225*60*1000000)/($A161*360)</f>
        <v>0</v>
      </c>
      <c r="R161" s="5">
        <f>('CSP5'!R225*60*1000000)/($A161*360)</f>
        <v>0</v>
      </c>
      <c r="S161" s="16">
        <f t="shared" si="66"/>
        <v>0</v>
      </c>
      <c r="U161" s="3">
        <f>'CSP5'!$A$175</f>
        <v>1400</v>
      </c>
      <c r="V161" s="16">
        <f t="shared" si="67"/>
        <v>5.04</v>
      </c>
      <c r="W161" s="5">
        <f>($A111*360*'Internal Flash'!$B$392)/(60*1000000)</f>
        <v>5.04</v>
      </c>
      <c r="X161" s="5">
        <f>($A111*360*'Internal Flash'!$B$392)/(60*1000000)</f>
        <v>5.04</v>
      </c>
      <c r="Y161" s="5">
        <f>($A111*360*'Internal Flash'!$B$392)/(60*1000000)</f>
        <v>5.04</v>
      </c>
      <c r="Z161" s="5">
        <f>($A111*360*'Internal Flash'!$B$392)/(60*1000000)</f>
        <v>5.04</v>
      </c>
      <c r="AA161" s="5">
        <f>($A111*360*'Internal Flash'!$B$392)/(60*1000000)</f>
        <v>5.04</v>
      </c>
      <c r="AB161" s="5">
        <f>($A111*360*'Internal Flash'!$B$392)/(60*1000000)</f>
        <v>5.04</v>
      </c>
      <c r="AC161" s="5">
        <f>($A111*360*'Internal Flash'!$B$392)/(60*1000000)</f>
        <v>5.04</v>
      </c>
      <c r="AD161" s="5">
        <f>($A111*360*'Internal Flash'!$B$392)/(60*1000000)</f>
        <v>5.04</v>
      </c>
      <c r="AE161" s="5">
        <f>($A111*360*'Internal Flash'!$B$392)/(60*1000000)</f>
        <v>5.04</v>
      </c>
      <c r="AF161" s="5">
        <f>($A111*360*'Internal Flash'!$B$392)/(60*1000000)</f>
        <v>5.04</v>
      </c>
      <c r="AG161" s="5">
        <f>($A111*360*'Internal Flash'!$B$392)/(60*1000000)</f>
        <v>5.04</v>
      </c>
      <c r="AH161" s="5">
        <f>($A111*360*'Internal Flash'!$B$392)/(60*1000000)</f>
        <v>5.04</v>
      </c>
      <c r="AI161" s="5">
        <f>($A111*360*'Internal Flash'!$B$392)/(60*1000000)</f>
        <v>5.04</v>
      </c>
      <c r="AJ161" s="5">
        <f>($A111*360*'Internal Flash'!$B$392)/(60*1000000)</f>
        <v>5.04</v>
      </c>
      <c r="AK161" s="5">
        <f>($A111*360*'Internal Flash'!$B$392)/(60*1000000)</f>
        <v>5.04</v>
      </c>
      <c r="AL161" s="5">
        <f>($A111*360*'Internal Flash'!$B$392)/(60*1000000)</f>
        <v>5.04</v>
      </c>
      <c r="AM161" s="16">
        <f t="shared" si="68"/>
        <v>5.04</v>
      </c>
    </row>
    <row r="162" spans="1:39" x14ac:dyDescent="0.25">
      <c r="A162" s="3">
        <f>'CSP5'!$A$176</f>
        <v>1550</v>
      </c>
      <c r="B162" s="16">
        <f t="shared" si="65"/>
        <v>1575.1008602150537</v>
      </c>
      <c r="C162" s="5">
        <f>('CSP5'!C226*60*1000000)/($A162*360)</f>
        <v>1575.1008602150537</v>
      </c>
      <c r="D162" s="5">
        <f>('CSP5'!D226*60*1000000)/($A162*360)</f>
        <v>1575.1008602150537</v>
      </c>
      <c r="E162" s="5">
        <f>('CSP5'!E226*60*1000000)/($A162*360)</f>
        <v>1575.1008602150537</v>
      </c>
      <c r="F162" s="5">
        <f>('CSP5'!F226*60*1000000)/($A162*360)</f>
        <v>1575.1008602150537</v>
      </c>
      <c r="G162" s="5">
        <f>('CSP5'!G226*60*1000000)/($A162*360)</f>
        <v>1575.1008602150537</v>
      </c>
      <c r="H162" s="5">
        <f>('CSP5'!H226*60*1000000)/($A162*360)</f>
        <v>1575.1008602150537</v>
      </c>
      <c r="I162" s="5">
        <f>('CSP5'!I226*60*1000000)/($A162*360)</f>
        <v>1575.1008602150537</v>
      </c>
      <c r="J162" s="5">
        <f>('CSP5'!J226*60*1000000)/($A162*360)</f>
        <v>1575.1008602150537</v>
      </c>
      <c r="K162" s="5">
        <f>('CSP5'!K226*60*1000000)/($A162*360)</f>
        <v>0</v>
      </c>
      <c r="L162" s="5">
        <f>('CSP5'!L226*60*1000000)/($A162*360)</f>
        <v>0</v>
      </c>
      <c r="M162" s="5">
        <f>('CSP5'!M226*60*1000000)/($A162*360)</f>
        <v>0</v>
      </c>
      <c r="N162" s="5">
        <f>('CSP5'!N226*60*1000000)/($A162*360)</f>
        <v>0</v>
      </c>
      <c r="O162" s="5">
        <f>('CSP5'!O226*60*1000000)/($A162*360)</f>
        <v>0</v>
      </c>
      <c r="P162" s="5">
        <f>('CSP5'!P226*60*1000000)/($A162*360)</f>
        <v>0</v>
      </c>
      <c r="Q162" s="5">
        <f>('CSP5'!Q226*60*1000000)/($A162*360)</f>
        <v>0</v>
      </c>
      <c r="R162" s="5">
        <f>('CSP5'!R226*60*1000000)/($A162*360)</f>
        <v>0</v>
      </c>
      <c r="S162" s="16">
        <f t="shared" si="66"/>
        <v>0</v>
      </c>
      <c r="U162" s="3">
        <f>'CSP5'!$A$176</f>
        <v>1550</v>
      </c>
      <c r="V162" s="16">
        <f t="shared" si="67"/>
        <v>5.58</v>
      </c>
      <c r="W162" s="5">
        <f>($A112*360*'Internal Flash'!$B$392)/(60*1000000)</f>
        <v>5.58</v>
      </c>
      <c r="X162" s="5">
        <f>($A112*360*'Internal Flash'!$B$392)/(60*1000000)</f>
        <v>5.58</v>
      </c>
      <c r="Y162" s="5">
        <f>($A112*360*'Internal Flash'!$B$392)/(60*1000000)</f>
        <v>5.58</v>
      </c>
      <c r="Z162" s="5">
        <f>($A112*360*'Internal Flash'!$B$392)/(60*1000000)</f>
        <v>5.58</v>
      </c>
      <c r="AA162" s="5">
        <f>($A112*360*'Internal Flash'!$B$392)/(60*1000000)</f>
        <v>5.58</v>
      </c>
      <c r="AB162" s="5">
        <f>($A112*360*'Internal Flash'!$B$392)/(60*1000000)</f>
        <v>5.58</v>
      </c>
      <c r="AC162" s="5">
        <f>($A112*360*'Internal Flash'!$B$392)/(60*1000000)</f>
        <v>5.58</v>
      </c>
      <c r="AD162" s="5">
        <f>($A112*360*'Internal Flash'!$B$392)/(60*1000000)</f>
        <v>5.58</v>
      </c>
      <c r="AE162" s="5">
        <f>($A112*360*'Internal Flash'!$B$392)/(60*1000000)</f>
        <v>5.58</v>
      </c>
      <c r="AF162" s="5">
        <f>($A112*360*'Internal Flash'!$B$392)/(60*1000000)</f>
        <v>5.58</v>
      </c>
      <c r="AG162" s="5">
        <f>($A112*360*'Internal Flash'!$B$392)/(60*1000000)</f>
        <v>5.58</v>
      </c>
      <c r="AH162" s="5">
        <f>($A112*360*'Internal Flash'!$B$392)/(60*1000000)</f>
        <v>5.58</v>
      </c>
      <c r="AI162" s="5">
        <f>($A112*360*'Internal Flash'!$B$392)/(60*1000000)</f>
        <v>5.58</v>
      </c>
      <c r="AJ162" s="5">
        <f>($A112*360*'Internal Flash'!$B$392)/(60*1000000)</f>
        <v>5.58</v>
      </c>
      <c r="AK162" s="5">
        <f>($A112*360*'Internal Flash'!$B$392)/(60*1000000)</f>
        <v>5.58</v>
      </c>
      <c r="AL162" s="5">
        <f>($A112*360*'Internal Flash'!$B$392)/(60*1000000)</f>
        <v>5.58</v>
      </c>
      <c r="AM162" s="16">
        <f t="shared" si="68"/>
        <v>5.58</v>
      </c>
    </row>
    <row r="163" spans="1:39" x14ac:dyDescent="0.25">
      <c r="A163" s="3">
        <f>'CSP5'!$A$177</f>
        <v>1700</v>
      </c>
      <c r="B163" s="16">
        <f t="shared" si="65"/>
        <v>1493.5661764705883</v>
      </c>
      <c r="C163" s="5">
        <f>('CSP5'!C227*60*1000000)/($A163*360)</f>
        <v>1493.5661764705883</v>
      </c>
      <c r="D163" s="5">
        <f>('CSP5'!D227*60*1000000)/($A163*360)</f>
        <v>1493.5661764705883</v>
      </c>
      <c r="E163" s="5">
        <f>('CSP5'!E227*60*1000000)/($A163*360)</f>
        <v>1493.5661764705883</v>
      </c>
      <c r="F163" s="5">
        <f>('CSP5'!F227*60*1000000)/($A163*360)</f>
        <v>1493.5661764705883</v>
      </c>
      <c r="G163" s="5">
        <f>('CSP5'!G227*60*1000000)/($A163*360)</f>
        <v>1493.5661764705883</v>
      </c>
      <c r="H163" s="5">
        <f>('CSP5'!H227*60*1000000)/($A163*360)</f>
        <v>1493.5661764705883</v>
      </c>
      <c r="I163" s="5">
        <f>('CSP5'!I227*60*1000000)/($A163*360)</f>
        <v>1493.5661764705883</v>
      </c>
      <c r="J163" s="5">
        <f>('CSP5'!J227*60*1000000)/($A163*360)</f>
        <v>1493.5661764705883</v>
      </c>
      <c r="K163" s="5">
        <f>('CSP5'!K227*60*1000000)/($A163*360)</f>
        <v>0</v>
      </c>
      <c r="L163" s="5">
        <f>('CSP5'!L227*60*1000000)/($A163*360)</f>
        <v>0</v>
      </c>
      <c r="M163" s="5">
        <f>('CSP5'!M227*60*1000000)/($A163*360)</f>
        <v>0</v>
      </c>
      <c r="N163" s="5">
        <f>('CSP5'!N227*60*1000000)/($A163*360)</f>
        <v>0</v>
      </c>
      <c r="O163" s="5">
        <f>('CSP5'!O227*60*1000000)/($A163*360)</f>
        <v>0</v>
      </c>
      <c r="P163" s="5">
        <f>('CSP5'!P227*60*1000000)/($A163*360)</f>
        <v>0</v>
      </c>
      <c r="Q163" s="5">
        <f>('CSP5'!Q227*60*1000000)/($A163*360)</f>
        <v>0</v>
      </c>
      <c r="R163" s="5">
        <f>('CSP5'!R227*60*1000000)/($A163*360)</f>
        <v>0</v>
      </c>
      <c r="S163" s="16">
        <f t="shared" si="66"/>
        <v>0</v>
      </c>
      <c r="U163" s="3">
        <f>'CSP5'!$A$177</f>
        <v>1700</v>
      </c>
      <c r="V163" s="16">
        <f t="shared" si="67"/>
        <v>6.12</v>
      </c>
      <c r="W163" s="5">
        <f>($A113*360*'Internal Flash'!$B$392)/(60*1000000)</f>
        <v>6.12</v>
      </c>
      <c r="X163" s="5">
        <f>($A113*360*'Internal Flash'!$B$392)/(60*1000000)</f>
        <v>6.12</v>
      </c>
      <c r="Y163" s="5">
        <f>($A113*360*'Internal Flash'!$B$392)/(60*1000000)</f>
        <v>6.12</v>
      </c>
      <c r="Z163" s="5">
        <f>($A113*360*'Internal Flash'!$B$392)/(60*1000000)</f>
        <v>6.12</v>
      </c>
      <c r="AA163" s="5">
        <f>($A113*360*'Internal Flash'!$B$392)/(60*1000000)</f>
        <v>6.12</v>
      </c>
      <c r="AB163" s="5">
        <f>($A113*360*'Internal Flash'!$B$392)/(60*1000000)</f>
        <v>6.12</v>
      </c>
      <c r="AC163" s="5">
        <f>($A113*360*'Internal Flash'!$B$392)/(60*1000000)</f>
        <v>6.12</v>
      </c>
      <c r="AD163" s="5">
        <f>($A113*360*'Internal Flash'!$B$392)/(60*1000000)</f>
        <v>6.12</v>
      </c>
      <c r="AE163" s="5">
        <f>($A113*360*'Internal Flash'!$B$392)/(60*1000000)</f>
        <v>6.12</v>
      </c>
      <c r="AF163" s="5">
        <f>($A113*360*'Internal Flash'!$B$392)/(60*1000000)</f>
        <v>6.12</v>
      </c>
      <c r="AG163" s="5">
        <f>($A113*360*'Internal Flash'!$B$392)/(60*1000000)</f>
        <v>6.12</v>
      </c>
      <c r="AH163" s="5">
        <f>($A113*360*'Internal Flash'!$B$392)/(60*1000000)</f>
        <v>6.12</v>
      </c>
      <c r="AI163" s="5">
        <f>($A113*360*'Internal Flash'!$B$392)/(60*1000000)</f>
        <v>6.12</v>
      </c>
      <c r="AJ163" s="5">
        <f>($A113*360*'Internal Flash'!$B$392)/(60*1000000)</f>
        <v>6.12</v>
      </c>
      <c r="AK163" s="5">
        <f>($A113*360*'Internal Flash'!$B$392)/(60*1000000)</f>
        <v>6.12</v>
      </c>
      <c r="AL163" s="5">
        <f>($A113*360*'Internal Flash'!$B$392)/(60*1000000)</f>
        <v>6.12</v>
      </c>
      <c r="AM163" s="16">
        <f t="shared" si="68"/>
        <v>6.12</v>
      </c>
    </row>
    <row r="164" spans="1:39" x14ac:dyDescent="0.25">
      <c r="A164" s="3">
        <f>'CSP5'!$A$178</f>
        <v>1800</v>
      </c>
      <c r="B164" s="16">
        <f t="shared" si="65"/>
        <v>1432.2916666666667</v>
      </c>
      <c r="C164" s="5">
        <f>('CSP5'!C228*60*1000000)/($A164*360)</f>
        <v>1432.2916666666667</v>
      </c>
      <c r="D164" s="5">
        <f>('CSP5'!D228*60*1000000)/($A164*360)</f>
        <v>1432.2916666666667</v>
      </c>
      <c r="E164" s="5">
        <f>('CSP5'!E228*60*1000000)/($A164*360)</f>
        <v>1432.2916666666667</v>
      </c>
      <c r="F164" s="5">
        <f>('CSP5'!F228*60*1000000)/($A164*360)</f>
        <v>1432.2916666666667</v>
      </c>
      <c r="G164" s="5">
        <f>('CSP5'!G228*60*1000000)/($A164*360)</f>
        <v>1432.2916666666667</v>
      </c>
      <c r="H164" s="5">
        <f>('CSP5'!H228*60*1000000)/($A164*360)</f>
        <v>1432.2916666666667</v>
      </c>
      <c r="I164" s="5">
        <f>('CSP5'!I228*60*1000000)/($A164*360)</f>
        <v>1432.2916666666667</v>
      </c>
      <c r="J164" s="5">
        <f>('CSP5'!J228*60*1000000)/($A164*360)</f>
        <v>1432.2916666666667</v>
      </c>
      <c r="K164" s="5">
        <f>('CSP5'!K228*60*1000000)/($A164*360)</f>
        <v>0</v>
      </c>
      <c r="L164" s="5">
        <f>('CSP5'!L228*60*1000000)/($A164*360)</f>
        <v>0</v>
      </c>
      <c r="M164" s="5">
        <f>('CSP5'!M228*60*1000000)/($A164*360)</f>
        <v>0</v>
      </c>
      <c r="N164" s="5">
        <f>('CSP5'!N228*60*1000000)/($A164*360)</f>
        <v>0</v>
      </c>
      <c r="O164" s="5">
        <f>('CSP5'!O228*60*1000000)/($A164*360)</f>
        <v>0</v>
      </c>
      <c r="P164" s="5">
        <f>('CSP5'!P228*60*1000000)/($A164*360)</f>
        <v>0</v>
      </c>
      <c r="Q164" s="5">
        <f>('CSP5'!Q228*60*1000000)/($A164*360)</f>
        <v>0</v>
      </c>
      <c r="R164" s="5">
        <f>('CSP5'!R228*60*1000000)/($A164*360)</f>
        <v>0</v>
      </c>
      <c r="S164" s="16">
        <f t="shared" si="66"/>
        <v>0</v>
      </c>
      <c r="U164" s="3">
        <f>'CSP5'!$A$178</f>
        <v>1800</v>
      </c>
      <c r="V164" s="16">
        <f t="shared" si="67"/>
        <v>6.48</v>
      </c>
      <c r="W164" s="5">
        <f>($A114*360*'Internal Flash'!$B$392)/(60*1000000)</f>
        <v>6.48</v>
      </c>
      <c r="X164" s="5">
        <f>($A114*360*'Internal Flash'!$B$392)/(60*1000000)</f>
        <v>6.48</v>
      </c>
      <c r="Y164" s="5">
        <f>($A114*360*'Internal Flash'!$B$392)/(60*1000000)</f>
        <v>6.48</v>
      </c>
      <c r="Z164" s="5">
        <f>($A114*360*'Internal Flash'!$B$392)/(60*1000000)</f>
        <v>6.48</v>
      </c>
      <c r="AA164" s="5">
        <f>($A114*360*'Internal Flash'!$B$392)/(60*1000000)</f>
        <v>6.48</v>
      </c>
      <c r="AB164" s="5">
        <f>($A114*360*'Internal Flash'!$B$392)/(60*1000000)</f>
        <v>6.48</v>
      </c>
      <c r="AC164" s="5">
        <f>($A114*360*'Internal Flash'!$B$392)/(60*1000000)</f>
        <v>6.48</v>
      </c>
      <c r="AD164" s="5">
        <f>($A114*360*'Internal Flash'!$B$392)/(60*1000000)</f>
        <v>6.48</v>
      </c>
      <c r="AE164" s="5">
        <f>($A114*360*'Internal Flash'!$B$392)/(60*1000000)</f>
        <v>6.48</v>
      </c>
      <c r="AF164" s="5">
        <f>($A114*360*'Internal Flash'!$B$392)/(60*1000000)</f>
        <v>6.48</v>
      </c>
      <c r="AG164" s="5">
        <f>($A114*360*'Internal Flash'!$B$392)/(60*1000000)</f>
        <v>6.48</v>
      </c>
      <c r="AH164" s="5">
        <f>($A114*360*'Internal Flash'!$B$392)/(60*1000000)</f>
        <v>6.48</v>
      </c>
      <c r="AI164" s="5">
        <f>($A114*360*'Internal Flash'!$B$392)/(60*1000000)</f>
        <v>6.48</v>
      </c>
      <c r="AJ164" s="5">
        <f>($A114*360*'Internal Flash'!$B$392)/(60*1000000)</f>
        <v>6.48</v>
      </c>
      <c r="AK164" s="5">
        <f>($A114*360*'Internal Flash'!$B$392)/(60*1000000)</f>
        <v>6.48</v>
      </c>
      <c r="AL164" s="5">
        <f>($A114*360*'Internal Flash'!$B$392)/(60*1000000)</f>
        <v>6.48</v>
      </c>
      <c r="AM164" s="16">
        <f t="shared" si="68"/>
        <v>6.48</v>
      </c>
    </row>
    <row r="165" spans="1:39" x14ac:dyDescent="0.25">
      <c r="A165" s="3">
        <f>'CSP5'!$A$179</f>
        <v>2000</v>
      </c>
      <c r="B165" s="16">
        <f t="shared" si="65"/>
        <v>1289.0625</v>
      </c>
      <c r="C165" s="5">
        <f>('CSP5'!C229*60*1000000)/($A165*360)</f>
        <v>1289.0625</v>
      </c>
      <c r="D165" s="5">
        <f>('CSP5'!D229*60*1000000)/($A165*360)</f>
        <v>1289.0625</v>
      </c>
      <c r="E165" s="5">
        <f>('CSP5'!E229*60*1000000)/($A165*360)</f>
        <v>1289.0625</v>
      </c>
      <c r="F165" s="5">
        <f>('CSP5'!F229*60*1000000)/($A165*360)</f>
        <v>1289.0625</v>
      </c>
      <c r="G165" s="5">
        <f>('CSP5'!G229*60*1000000)/($A165*360)</f>
        <v>1289.0625</v>
      </c>
      <c r="H165" s="5">
        <f>('CSP5'!H229*60*1000000)/($A165*360)</f>
        <v>1289.0625</v>
      </c>
      <c r="I165" s="5">
        <f>('CSP5'!I229*60*1000000)/($A165*360)</f>
        <v>1289.0625</v>
      </c>
      <c r="J165" s="5">
        <f>('CSP5'!J229*60*1000000)/($A165*360)</f>
        <v>1289.0625</v>
      </c>
      <c r="K165" s="5">
        <f>('CSP5'!K229*60*1000000)/($A165*360)</f>
        <v>0</v>
      </c>
      <c r="L165" s="5">
        <f>('CSP5'!L229*60*1000000)/($A165*360)</f>
        <v>0</v>
      </c>
      <c r="M165" s="5">
        <f>('CSP5'!M229*60*1000000)/($A165*360)</f>
        <v>0</v>
      </c>
      <c r="N165" s="5">
        <f>('CSP5'!N229*60*1000000)/($A165*360)</f>
        <v>0</v>
      </c>
      <c r="O165" s="5">
        <f>('CSP5'!O229*60*1000000)/($A165*360)</f>
        <v>0</v>
      </c>
      <c r="P165" s="5">
        <f>('CSP5'!P229*60*1000000)/($A165*360)</f>
        <v>0</v>
      </c>
      <c r="Q165" s="5">
        <f>('CSP5'!Q229*60*1000000)/($A165*360)</f>
        <v>0</v>
      </c>
      <c r="R165" s="5">
        <f>('CSP5'!R229*60*1000000)/($A165*360)</f>
        <v>0</v>
      </c>
      <c r="S165" s="16">
        <f t="shared" si="66"/>
        <v>0</v>
      </c>
      <c r="U165" s="3">
        <f>'CSP5'!$A$179</f>
        <v>2000</v>
      </c>
      <c r="V165" s="16">
        <f t="shared" si="67"/>
        <v>7.2</v>
      </c>
      <c r="W165" s="5">
        <f>($A115*360*'Internal Flash'!$B$392)/(60*1000000)</f>
        <v>7.2</v>
      </c>
      <c r="X165" s="5">
        <f>($A115*360*'Internal Flash'!$B$392)/(60*1000000)</f>
        <v>7.2</v>
      </c>
      <c r="Y165" s="5">
        <f>($A115*360*'Internal Flash'!$B$392)/(60*1000000)</f>
        <v>7.2</v>
      </c>
      <c r="Z165" s="5">
        <f>($A115*360*'Internal Flash'!$B$392)/(60*1000000)</f>
        <v>7.2</v>
      </c>
      <c r="AA165" s="5">
        <f>($A115*360*'Internal Flash'!$B$392)/(60*1000000)</f>
        <v>7.2</v>
      </c>
      <c r="AB165" s="5">
        <f>($A115*360*'Internal Flash'!$B$392)/(60*1000000)</f>
        <v>7.2</v>
      </c>
      <c r="AC165" s="5">
        <f>($A115*360*'Internal Flash'!$B$392)/(60*1000000)</f>
        <v>7.2</v>
      </c>
      <c r="AD165" s="5">
        <f>($A115*360*'Internal Flash'!$B$392)/(60*1000000)</f>
        <v>7.2</v>
      </c>
      <c r="AE165" s="5">
        <f>($A115*360*'Internal Flash'!$B$392)/(60*1000000)</f>
        <v>7.2</v>
      </c>
      <c r="AF165" s="5">
        <f>($A115*360*'Internal Flash'!$B$392)/(60*1000000)</f>
        <v>7.2</v>
      </c>
      <c r="AG165" s="5">
        <f>($A115*360*'Internal Flash'!$B$392)/(60*1000000)</f>
        <v>7.2</v>
      </c>
      <c r="AH165" s="5">
        <f>($A115*360*'Internal Flash'!$B$392)/(60*1000000)</f>
        <v>7.2</v>
      </c>
      <c r="AI165" s="5">
        <f>($A115*360*'Internal Flash'!$B$392)/(60*1000000)</f>
        <v>7.2</v>
      </c>
      <c r="AJ165" s="5">
        <f>($A115*360*'Internal Flash'!$B$392)/(60*1000000)</f>
        <v>7.2</v>
      </c>
      <c r="AK165" s="5">
        <f>($A115*360*'Internal Flash'!$B$392)/(60*1000000)</f>
        <v>7.2</v>
      </c>
      <c r="AL165" s="5">
        <f>($A115*360*'Internal Flash'!$B$392)/(60*1000000)</f>
        <v>7.2</v>
      </c>
      <c r="AM165" s="16">
        <f t="shared" si="68"/>
        <v>7.2</v>
      </c>
    </row>
    <row r="166" spans="1:39" x14ac:dyDescent="0.25">
      <c r="A166" s="3">
        <f>'CSP5'!$A$180</f>
        <v>2200</v>
      </c>
      <c r="B166" s="16">
        <f t="shared" si="65"/>
        <v>1171.875</v>
      </c>
      <c r="C166" s="5">
        <f>('CSP5'!C230*60*1000000)/($A166*360)</f>
        <v>1171.875</v>
      </c>
      <c r="D166" s="5">
        <f>('CSP5'!D230*60*1000000)/($A166*360)</f>
        <v>1171.875</v>
      </c>
      <c r="E166" s="5">
        <f>('CSP5'!E230*60*1000000)/($A166*360)</f>
        <v>1171.875</v>
      </c>
      <c r="F166" s="5">
        <f>('CSP5'!F230*60*1000000)/($A166*360)</f>
        <v>1171.875</v>
      </c>
      <c r="G166" s="5">
        <f>('CSP5'!G230*60*1000000)/($A166*360)</f>
        <v>1171.875</v>
      </c>
      <c r="H166" s="5">
        <f>('CSP5'!H230*60*1000000)/($A166*360)</f>
        <v>1171.875</v>
      </c>
      <c r="I166" s="5">
        <f>('CSP5'!I230*60*1000000)/($A166*360)</f>
        <v>1171.875</v>
      </c>
      <c r="J166" s="5">
        <f>('CSP5'!J230*60*1000000)/($A166*360)</f>
        <v>0</v>
      </c>
      <c r="K166" s="5">
        <f>('CSP5'!K230*60*1000000)/($A166*360)</f>
        <v>0</v>
      </c>
      <c r="L166" s="5">
        <f>('CSP5'!L230*60*1000000)/($A166*360)</f>
        <v>0</v>
      </c>
      <c r="M166" s="5">
        <f>('CSP5'!M230*60*1000000)/($A166*360)</f>
        <v>0</v>
      </c>
      <c r="N166" s="5">
        <f>('CSP5'!N230*60*1000000)/($A166*360)</f>
        <v>0</v>
      </c>
      <c r="O166" s="5">
        <f>('CSP5'!O230*60*1000000)/($A166*360)</f>
        <v>0</v>
      </c>
      <c r="P166" s="5">
        <f>('CSP5'!P230*60*1000000)/($A166*360)</f>
        <v>0</v>
      </c>
      <c r="Q166" s="5">
        <f>('CSP5'!Q230*60*1000000)/($A166*360)</f>
        <v>0</v>
      </c>
      <c r="R166" s="5">
        <f>('CSP5'!R230*60*1000000)/($A166*360)</f>
        <v>0</v>
      </c>
      <c r="S166" s="16">
        <f t="shared" si="66"/>
        <v>0</v>
      </c>
      <c r="U166" s="3">
        <f>'CSP5'!$A$180</f>
        <v>2200</v>
      </c>
      <c r="V166" s="16">
        <f t="shared" si="67"/>
        <v>7.92</v>
      </c>
      <c r="W166" s="5">
        <f>($A116*360*'Internal Flash'!$B$392)/(60*1000000)</f>
        <v>7.92</v>
      </c>
      <c r="X166" s="5">
        <f>($A116*360*'Internal Flash'!$B$392)/(60*1000000)</f>
        <v>7.92</v>
      </c>
      <c r="Y166" s="5">
        <f>($A116*360*'Internal Flash'!$B$392)/(60*1000000)</f>
        <v>7.92</v>
      </c>
      <c r="Z166" s="5">
        <f>($A116*360*'Internal Flash'!$B$392)/(60*1000000)</f>
        <v>7.92</v>
      </c>
      <c r="AA166" s="5">
        <f>($A116*360*'Internal Flash'!$B$392)/(60*1000000)</f>
        <v>7.92</v>
      </c>
      <c r="AB166" s="5">
        <f>($A116*360*'Internal Flash'!$B$392)/(60*1000000)</f>
        <v>7.92</v>
      </c>
      <c r="AC166" s="5">
        <f>($A116*360*'Internal Flash'!$B$392)/(60*1000000)</f>
        <v>7.92</v>
      </c>
      <c r="AD166" s="5">
        <f>($A116*360*'Internal Flash'!$B$392)/(60*1000000)</f>
        <v>7.92</v>
      </c>
      <c r="AE166" s="5">
        <f>($A116*360*'Internal Flash'!$B$392)/(60*1000000)</f>
        <v>7.92</v>
      </c>
      <c r="AF166" s="5">
        <f>($A116*360*'Internal Flash'!$B$392)/(60*1000000)</f>
        <v>7.92</v>
      </c>
      <c r="AG166" s="5">
        <f>($A116*360*'Internal Flash'!$B$392)/(60*1000000)</f>
        <v>7.92</v>
      </c>
      <c r="AH166" s="5">
        <f>($A116*360*'Internal Flash'!$B$392)/(60*1000000)</f>
        <v>7.92</v>
      </c>
      <c r="AI166" s="5">
        <f>($A116*360*'Internal Flash'!$B$392)/(60*1000000)</f>
        <v>7.92</v>
      </c>
      <c r="AJ166" s="5">
        <f>($A116*360*'Internal Flash'!$B$392)/(60*1000000)</f>
        <v>7.92</v>
      </c>
      <c r="AK166" s="5">
        <f>($A116*360*'Internal Flash'!$B$392)/(60*1000000)</f>
        <v>7.92</v>
      </c>
      <c r="AL166" s="5">
        <f>($A116*360*'Internal Flash'!$B$392)/(60*1000000)</f>
        <v>7.92</v>
      </c>
      <c r="AM166" s="16">
        <f t="shared" si="68"/>
        <v>7.92</v>
      </c>
    </row>
    <row r="167" spans="1:39" x14ac:dyDescent="0.25">
      <c r="A167" s="3">
        <f>'CSP5'!$A$181</f>
        <v>2400</v>
      </c>
      <c r="B167" s="16">
        <f t="shared" si="65"/>
        <v>1074.21875</v>
      </c>
      <c r="C167" s="5">
        <f>('CSP5'!C231*60*1000000)/($A167*360)</f>
        <v>1074.21875</v>
      </c>
      <c r="D167" s="5">
        <f>('CSP5'!D231*60*1000000)/($A167*360)</f>
        <v>1074.21875</v>
      </c>
      <c r="E167" s="5">
        <f>('CSP5'!E231*60*1000000)/($A167*360)</f>
        <v>1074.21875</v>
      </c>
      <c r="F167" s="5">
        <f>('CSP5'!F231*60*1000000)/($A167*360)</f>
        <v>1074.21875</v>
      </c>
      <c r="G167" s="5">
        <f>('CSP5'!G231*60*1000000)/($A167*360)</f>
        <v>1074.21875</v>
      </c>
      <c r="H167" s="5">
        <f>('CSP5'!H231*60*1000000)/($A167*360)</f>
        <v>1074.21875</v>
      </c>
      <c r="I167" s="5">
        <f>('CSP5'!I231*60*1000000)/($A167*360)</f>
        <v>1074.21875</v>
      </c>
      <c r="J167" s="5">
        <f>('CSP5'!J231*60*1000000)/($A167*360)</f>
        <v>553.38541666666663</v>
      </c>
      <c r="K167" s="5">
        <f>('CSP5'!K231*60*1000000)/($A167*360)</f>
        <v>553.38541666666663</v>
      </c>
      <c r="L167" s="5">
        <f>('CSP5'!L231*60*1000000)/($A167*360)</f>
        <v>553.38541666666663</v>
      </c>
      <c r="M167" s="5">
        <f>('CSP5'!M231*60*1000000)/($A167*360)</f>
        <v>553.38541666666663</v>
      </c>
      <c r="N167" s="5">
        <f>('CSP5'!N231*60*1000000)/($A167*360)</f>
        <v>553.38541666666663</v>
      </c>
      <c r="O167" s="5">
        <f>('CSP5'!O231*60*1000000)/($A167*360)</f>
        <v>488.28125</v>
      </c>
      <c r="P167" s="5">
        <f>('CSP5'!P231*60*1000000)/($A167*360)</f>
        <v>553.38541666666663</v>
      </c>
      <c r="Q167" s="5">
        <f>('CSP5'!Q231*60*1000000)/($A167*360)</f>
        <v>626.6276388888889</v>
      </c>
      <c r="R167" s="5">
        <f>('CSP5'!R231*60*1000000)/($A167*360)</f>
        <v>626.6276388888889</v>
      </c>
      <c r="S167" s="16">
        <f t="shared" si="66"/>
        <v>626.6276388888889</v>
      </c>
      <c r="U167" s="3">
        <f>'CSP5'!$A$181</f>
        <v>2400</v>
      </c>
      <c r="V167" s="16">
        <f t="shared" si="67"/>
        <v>8.64</v>
      </c>
      <c r="W167" s="5">
        <f>($A117*360*'Internal Flash'!$B$392)/(60*1000000)</f>
        <v>8.64</v>
      </c>
      <c r="X167" s="5">
        <f>($A117*360*'Internal Flash'!$B$392)/(60*1000000)</f>
        <v>8.64</v>
      </c>
      <c r="Y167" s="5">
        <f>($A117*360*'Internal Flash'!$B$392)/(60*1000000)</f>
        <v>8.64</v>
      </c>
      <c r="Z167" s="5">
        <f>($A117*360*'Internal Flash'!$B$392)/(60*1000000)</f>
        <v>8.64</v>
      </c>
      <c r="AA167" s="5">
        <f>($A117*360*'Internal Flash'!$B$392)/(60*1000000)</f>
        <v>8.64</v>
      </c>
      <c r="AB167" s="5">
        <f>($A117*360*'Internal Flash'!$B$392)/(60*1000000)</f>
        <v>8.64</v>
      </c>
      <c r="AC167" s="5">
        <f>($A117*360*'Internal Flash'!$B$392)/(60*1000000)</f>
        <v>8.64</v>
      </c>
      <c r="AD167" s="5">
        <f>($A117*360*'Internal Flash'!$B$392)/(60*1000000)</f>
        <v>8.64</v>
      </c>
      <c r="AE167" s="5">
        <f>($A117*360*'Internal Flash'!$B$392)/(60*1000000)</f>
        <v>8.64</v>
      </c>
      <c r="AF167" s="5">
        <f>($A117*360*'Internal Flash'!$B$392)/(60*1000000)</f>
        <v>8.64</v>
      </c>
      <c r="AG167" s="5">
        <f>($A117*360*'Internal Flash'!$B$392)/(60*1000000)</f>
        <v>8.64</v>
      </c>
      <c r="AH167" s="5">
        <f>($A117*360*'Internal Flash'!$B$392)/(60*1000000)</f>
        <v>8.64</v>
      </c>
      <c r="AI167" s="5">
        <f>($A117*360*'Internal Flash'!$B$392)/(60*1000000)</f>
        <v>8.64</v>
      </c>
      <c r="AJ167" s="5">
        <f>($A117*360*'Internal Flash'!$B$392)/(60*1000000)</f>
        <v>8.64</v>
      </c>
      <c r="AK167" s="5">
        <f>($A117*360*'Internal Flash'!$B$392)/(60*1000000)</f>
        <v>8.64</v>
      </c>
      <c r="AL167" s="5">
        <f>($A117*360*'Internal Flash'!$B$392)/(60*1000000)</f>
        <v>8.64</v>
      </c>
      <c r="AM167" s="16">
        <f t="shared" si="68"/>
        <v>8.64</v>
      </c>
    </row>
    <row r="168" spans="1:39" x14ac:dyDescent="0.25">
      <c r="A168" s="3">
        <f>'CSP5'!$A$182</f>
        <v>2600</v>
      </c>
      <c r="B168" s="16">
        <f t="shared" si="65"/>
        <v>991.58653846153845</v>
      </c>
      <c r="C168" s="5">
        <f>('CSP5'!C232*60*1000000)/($A168*360)</f>
        <v>991.58653846153845</v>
      </c>
      <c r="D168" s="5">
        <f>('CSP5'!D232*60*1000000)/($A168*360)</f>
        <v>991.58653846153845</v>
      </c>
      <c r="E168" s="5">
        <f>('CSP5'!E232*60*1000000)/($A168*360)</f>
        <v>991.58653846153845</v>
      </c>
      <c r="F168" s="5">
        <f>('CSP5'!F232*60*1000000)/($A168*360)</f>
        <v>991.58653846153845</v>
      </c>
      <c r="G168" s="5">
        <f>('CSP5'!G232*60*1000000)/($A168*360)</f>
        <v>991.58653846153845</v>
      </c>
      <c r="H168" s="5">
        <f>('CSP5'!H232*60*1000000)/($A168*360)</f>
        <v>991.58653846153845</v>
      </c>
      <c r="I168" s="5">
        <f>('CSP5'!I232*60*1000000)/($A168*360)</f>
        <v>991.58653846153845</v>
      </c>
      <c r="J168" s="5">
        <f>('CSP5'!J232*60*1000000)/($A168*360)</f>
        <v>510.81730769230768</v>
      </c>
      <c r="K168" s="5">
        <f>('CSP5'!K232*60*1000000)/($A168*360)</f>
        <v>803.78608974358974</v>
      </c>
      <c r="L168" s="5">
        <f>('CSP5'!L232*60*1000000)/($A168*360)</f>
        <v>803.78608974358974</v>
      </c>
      <c r="M168" s="5">
        <f>('CSP5'!M232*60*1000000)/($A168*360)</f>
        <v>803.78608974358974</v>
      </c>
      <c r="N168" s="5">
        <f>('CSP5'!N232*60*1000000)/($A168*360)</f>
        <v>803.78608974358974</v>
      </c>
      <c r="O168" s="5">
        <f>('CSP5'!O232*60*1000000)/($A168*360)</f>
        <v>803.78608974358974</v>
      </c>
      <c r="P168" s="5">
        <f>('CSP5'!P232*60*1000000)/($A168*360)</f>
        <v>803.78608974358974</v>
      </c>
      <c r="Q168" s="5">
        <f>('CSP5'!Q232*60*1000000)/($A168*360)</f>
        <v>803.78608974358974</v>
      </c>
      <c r="R168" s="5">
        <f>('CSP5'!R232*60*1000000)/($A168*360)</f>
        <v>803.78608974358974</v>
      </c>
      <c r="S168" s="16">
        <f t="shared" si="66"/>
        <v>803.78608974358974</v>
      </c>
      <c r="U168" s="3">
        <f>'CSP5'!$A$182</f>
        <v>2600</v>
      </c>
      <c r="V168" s="16">
        <f t="shared" si="67"/>
        <v>9.36</v>
      </c>
      <c r="W168" s="5">
        <f>($A118*360*'Internal Flash'!$B$392)/(60*1000000)</f>
        <v>9.36</v>
      </c>
      <c r="X168" s="5">
        <f>($A118*360*'Internal Flash'!$B$392)/(60*1000000)</f>
        <v>9.36</v>
      </c>
      <c r="Y168" s="5">
        <f>($A118*360*'Internal Flash'!$B$392)/(60*1000000)</f>
        <v>9.36</v>
      </c>
      <c r="Z168" s="5">
        <f>($A118*360*'Internal Flash'!$B$392)/(60*1000000)</f>
        <v>9.36</v>
      </c>
      <c r="AA168" s="5">
        <f>($A118*360*'Internal Flash'!$B$392)/(60*1000000)</f>
        <v>9.36</v>
      </c>
      <c r="AB168" s="5">
        <f>($A118*360*'Internal Flash'!$B$392)/(60*1000000)</f>
        <v>9.36</v>
      </c>
      <c r="AC168" s="5">
        <f>($A118*360*'Internal Flash'!$B$392)/(60*1000000)</f>
        <v>9.36</v>
      </c>
      <c r="AD168" s="5">
        <f>($A118*360*'Internal Flash'!$B$392)/(60*1000000)</f>
        <v>9.36</v>
      </c>
      <c r="AE168" s="5">
        <f>($A118*360*'Internal Flash'!$B$392)/(60*1000000)</f>
        <v>9.36</v>
      </c>
      <c r="AF168" s="5">
        <f>($A118*360*'Internal Flash'!$B$392)/(60*1000000)</f>
        <v>9.36</v>
      </c>
      <c r="AG168" s="5">
        <f>($A118*360*'Internal Flash'!$B$392)/(60*1000000)</f>
        <v>9.36</v>
      </c>
      <c r="AH168" s="5">
        <f>($A118*360*'Internal Flash'!$B$392)/(60*1000000)</f>
        <v>9.36</v>
      </c>
      <c r="AI168" s="5">
        <f>($A118*360*'Internal Flash'!$B$392)/(60*1000000)</f>
        <v>9.36</v>
      </c>
      <c r="AJ168" s="5">
        <f>($A118*360*'Internal Flash'!$B$392)/(60*1000000)</f>
        <v>9.36</v>
      </c>
      <c r="AK168" s="5">
        <f>($A118*360*'Internal Flash'!$B$392)/(60*1000000)</f>
        <v>9.36</v>
      </c>
      <c r="AL168" s="5">
        <f>($A118*360*'Internal Flash'!$B$392)/(60*1000000)</f>
        <v>9.36</v>
      </c>
      <c r="AM168" s="16">
        <f t="shared" si="68"/>
        <v>9.36</v>
      </c>
    </row>
    <row r="169" spans="1:39" x14ac:dyDescent="0.25">
      <c r="A169" s="3">
        <f>'CSP5'!$A$183</f>
        <v>2800</v>
      </c>
      <c r="B169" s="16">
        <f t="shared" si="65"/>
        <v>0</v>
      </c>
      <c r="C169" s="5">
        <f>('CSP5'!C233*60*1000000)/($A169*360)</f>
        <v>0</v>
      </c>
      <c r="D169" s="5">
        <f>('CSP5'!D233*60*1000000)/($A169*360)</f>
        <v>118.58261904761906</v>
      </c>
      <c r="E169" s="5">
        <f>('CSP5'!E233*60*1000000)/($A169*360)</f>
        <v>237.16517857142858</v>
      </c>
      <c r="F169" s="5">
        <f>('CSP5'!F233*60*1000000)/($A169*360)</f>
        <v>355.74779761904762</v>
      </c>
      <c r="G169" s="5">
        <f>('CSP5'!G233*60*1000000)/($A169*360)</f>
        <v>474.33035714285717</v>
      </c>
      <c r="H169" s="5">
        <f>('CSP5'!H233*60*1000000)/($A169*360)</f>
        <v>474.33035714285717</v>
      </c>
      <c r="I169" s="5">
        <f>('CSP5'!I233*60*1000000)/($A169*360)</f>
        <v>474.33035714285717</v>
      </c>
      <c r="J169" s="5">
        <f>('CSP5'!J233*60*1000000)/($A169*360)</f>
        <v>474.33035714285717</v>
      </c>
      <c r="K169" s="5">
        <f>('CSP5'!K233*60*1000000)/($A169*360)</f>
        <v>802.176369047619</v>
      </c>
      <c r="L169" s="5">
        <f>('CSP5'!L233*60*1000000)/($A169*360)</f>
        <v>802.176369047619</v>
      </c>
      <c r="M169" s="5">
        <f>('CSP5'!M233*60*1000000)/($A169*360)</f>
        <v>802.176369047619</v>
      </c>
      <c r="N169" s="5">
        <f>('CSP5'!N233*60*1000000)/($A169*360)</f>
        <v>802.176369047619</v>
      </c>
      <c r="O169" s="5">
        <f>('CSP5'!O233*60*1000000)/($A169*360)</f>
        <v>802.176369047619</v>
      </c>
      <c r="P169" s="5">
        <f>('CSP5'!P233*60*1000000)/($A169*360)</f>
        <v>802.176369047619</v>
      </c>
      <c r="Q169" s="5">
        <f>('CSP5'!Q233*60*1000000)/($A169*360)</f>
        <v>809.15178571428567</v>
      </c>
      <c r="R169" s="5">
        <f>('CSP5'!R233*60*1000000)/($A169*360)</f>
        <v>837.05357142857144</v>
      </c>
      <c r="S169" s="16">
        <f t="shared" si="66"/>
        <v>837.05357142857144</v>
      </c>
      <c r="U169" s="3">
        <f>'CSP5'!$A$183</f>
        <v>2800</v>
      </c>
      <c r="V169" s="16">
        <f t="shared" si="67"/>
        <v>10.08</v>
      </c>
      <c r="W169" s="5">
        <f>($A119*360*'Internal Flash'!$B$392)/(60*1000000)</f>
        <v>10.08</v>
      </c>
      <c r="X169" s="5">
        <f>($A119*360*'Internal Flash'!$B$392)/(60*1000000)</f>
        <v>10.08</v>
      </c>
      <c r="Y169" s="5">
        <f>($A119*360*'Internal Flash'!$B$392)/(60*1000000)</f>
        <v>10.08</v>
      </c>
      <c r="Z169" s="5">
        <f>($A119*360*'Internal Flash'!$B$392)/(60*1000000)</f>
        <v>10.08</v>
      </c>
      <c r="AA169" s="5">
        <f>($A119*360*'Internal Flash'!$B$392)/(60*1000000)</f>
        <v>10.08</v>
      </c>
      <c r="AB169" s="5">
        <f>($A119*360*'Internal Flash'!$B$392)/(60*1000000)</f>
        <v>10.08</v>
      </c>
      <c r="AC169" s="5">
        <f>($A119*360*'Internal Flash'!$B$392)/(60*1000000)</f>
        <v>10.08</v>
      </c>
      <c r="AD169" s="5">
        <f>($A119*360*'Internal Flash'!$B$392)/(60*1000000)</f>
        <v>10.08</v>
      </c>
      <c r="AE169" s="5">
        <f>($A119*360*'Internal Flash'!$B$392)/(60*1000000)</f>
        <v>10.08</v>
      </c>
      <c r="AF169" s="5">
        <f>($A119*360*'Internal Flash'!$B$392)/(60*1000000)</f>
        <v>10.08</v>
      </c>
      <c r="AG169" s="5">
        <f>($A119*360*'Internal Flash'!$B$392)/(60*1000000)</f>
        <v>10.08</v>
      </c>
      <c r="AH169" s="5">
        <f>($A119*360*'Internal Flash'!$B$392)/(60*1000000)</f>
        <v>10.08</v>
      </c>
      <c r="AI169" s="5">
        <f>($A119*360*'Internal Flash'!$B$392)/(60*1000000)</f>
        <v>10.08</v>
      </c>
      <c r="AJ169" s="5">
        <f>($A119*360*'Internal Flash'!$B$392)/(60*1000000)</f>
        <v>10.08</v>
      </c>
      <c r="AK169" s="5">
        <f>($A119*360*'Internal Flash'!$B$392)/(60*1000000)</f>
        <v>10.08</v>
      </c>
      <c r="AL169" s="5">
        <f>($A119*360*'Internal Flash'!$B$392)/(60*1000000)</f>
        <v>10.08</v>
      </c>
      <c r="AM169" s="16">
        <f t="shared" si="68"/>
        <v>10.08</v>
      </c>
    </row>
    <row r="170" spans="1:39" x14ac:dyDescent="0.25">
      <c r="A170" s="3">
        <f>'CSP5'!$A$184</f>
        <v>2900</v>
      </c>
      <c r="B170" s="16">
        <f t="shared" si="65"/>
        <v>0</v>
      </c>
      <c r="C170" s="5">
        <f>('CSP5'!C234*60*1000000)/($A170*360)</f>
        <v>0</v>
      </c>
      <c r="D170" s="5">
        <f>('CSP5'!D234*60*1000000)/($A170*360)</f>
        <v>114.49356321839082</v>
      </c>
      <c r="E170" s="5">
        <f>('CSP5'!E234*60*1000000)/($A170*360)</f>
        <v>228.98706896551724</v>
      </c>
      <c r="F170" s="5">
        <f>('CSP5'!F234*60*1000000)/($A170*360)</f>
        <v>343.48063218390803</v>
      </c>
      <c r="G170" s="5">
        <f>('CSP5'!G234*60*1000000)/($A170*360)</f>
        <v>457.97413793103448</v>
      </c>
      <c r="H170" s="5">
        <f>('CSP5'!H234*60*1000000)/($A170*360)</f>
        <v>457.97413793103448</v>
      </c>
      <c r="I170" s="5">
        <f>('CSP5'!I234*60*1000000)/($A170*360)</f>
        <v>457.97413793103448</v>
      </c>
      <c r="J170" s="5">
        <f>('CSP5'!J234*60*1000000)/($A170*360)</f>
        <v>457.97413793103448</v>
      </c>
      <c r="K170" s="5">
        <f>('CSP5'!K234*60*1000000)/($A170*360)</f>
        <v>801.45477011494256</v>
      </c>
      <c r="L170" s="5">
        <f>('CSP5'!L234*60*1000000)/($A170*360)</f>
        <v>801.45477011494256</v>
      </c>
      <c r="M170" s="5">
        <f>('CSP5'!M234*60*1000000)/($A170*360)</f>
        <v>801.45477011494256</v>
      </c>
      <c r="N170" s="5">
        <f>('CSP5'!N234*60*1000000)/($A170*360)</f>
        <v>801.45477011494256</v>
      </c>
      <c r="O170" s="5">
        <f>('CSP5'!O234*60*1000000)/($A170*360)</f>
        <v>801.45477011494256</v>
      </c>
      <c r="P170" s="5">
        <f>('CSP5'!P234*60*1000000)/($A170*360)</f>
        <v>808.18965517241384</v>
      </c>
      <c r="Q170" s="5">
        <f>('CSP5'!Q234*60*1000000)/($A170*360)</f>
        <v>828.39442528735628</v>
      </c>
      <c r="R170" s="5">
        <f>('CSP5'!R234*60*1000000)/($A170*360)</f>
        <v>855.33408045977012</v>
      </c>
      <c r="S170" s="16">
        <f t="shared" si="66"/>
        <v>855.33408045977012</v>
      </c>
      <c r="U170" s="3">
        <f>'CSP5'!$A$184</f>
        <v>2900</v>
      </c>
      <c r="V170" s="16">
        <f t="shared" si="67"/>
        <v>10.44</v>
      </c>
      <c r="W170" s="5">
        <f>($A120*360*'Internal Flash'!$B$392)/(60*1000000)</f>
        <v>10.44</v>
      </c>
      <c r="X170" s="5">
        <f>($A120*360*'Internal Flash'!$B$392)/(60*1000000)</f>
        <v>10.44</v>
      </c>
      <c r="Y170" s="5">
        <f>($A120*360*'Internal Flash'!$B$392)/(60*1000000)</f>
        <v>10.44</v>
      </c>
      <c r="Z170" s="5">
        <f>($A120*360*'Internal Flash'!$B$392)/(60*1000000)</f>
        <v>10.44</v>
      </c>
      <c r="AA170" s="5">
        <f>($A120*360*'Internal Flash'!$B$392)/(60*1000000)</f>
        <v>10.44</v>
      </c>
      <c r="AB170" s="5">
        <f>($A120*360*'Internal Flash'!$B$392)/(60*1000000)</f>
        <v>10.44</v>
      </c>
      <c r="AC170" s="5">
        <f>($A120*360*'Internal Flash'!$B$392)/(60*1000000)</f>
        <v>10.44</v>
      </c>
      <c r="AD170" s="5">
        <f>($A120*360*'Internal Flash'!$B$392)/(60*1000000)</f>
        <v>10.44</v>
      </c>
      <c r="AE170" s="5">
        <f>($A120*360*'Internal Flash'!$B$392)/(60*1000000)</f>
        <v>10.44</v>
      </c>
      <c r="AF170" s="5">
        <f>($A120*360*'Internal Flash'!$B$392)/(60*1000000)</f>
        <v>10.44</v>
      </c>
      <c r="AG170" s="5">
        <f>($A120*360*'Internal Flash'!$B$392)/(60*1000000)</f>
        <v>10.44</v>
      </c>
      <c r="AH170" s="5">
        <f>($A120*360*'Internal Flash'!$B$392)/(60*1000000)</f>
        <v>10.44</v>
      </c>
      <c r="AI170" s="5">
        <f>($A120*360*'Internal Flash'!$B$392)/(60*1000000)</f>
        <v>10.44</v>
      </c>
      <c r="AJ170" s="5">
        <f>($A120*360*'Internal Flash'!$B$392)/(60*1000000)</f>
        <v>10.44</v>
      </c>
      <c r="AK170" s="5">
        <f>($A120*360*'Internal Flash'!$B$392)/(60*1000000)</f>
        <v>10.44</v>
      </c>
      <c r="AL170" s="5">
        <f>($A120*360*'Internal Flash'!$B$392)/(60*1000000)</f>
        <v>10.44</v>
      </c>
      <c r="AM170" s="16">
        <f t="shared" si="68"/>
        <v>10.44</v>
      </c>
    </row>
    <row r="171" spans="1:39" x14ac:dyDescent="0.25">
      <c r="A171" s="3">
        <f>'CSP5'!$A$185</f>
        <v>3000</v>
      </c>
      <c r="B171" s="16">
        <f t="shared" si="65"/>
        <v>0</v>
      </c>
      <c r="C171" s="5">
        <f>('CSP5'!C235*60*1000000)/($A171*360)</f>
        <v>0</v>
      </c>
      <c r="D171" s="5">
        <f>('CSP5'!D235*60*1000000)/($A171*360)</f>
        <v>0</v>
      </c>
      <c r="E171" s="5">
        <f>('CSP5'!E235*60*1000000)/($A171*360)</f>
        <v>0</v>
      </c>
      <c r="F171" s="5">
        <f>('CSP5'!F235*60*1000000)/($A171*360)</f>
        <v>0</v>
      </c>
      <c r="G171" s="5">
        <f>('CSP5'!G235*60*1000000)/($A171*360)</f>
        <v>0</v>
      </c>
      <c r="H171" s="5">
        <f>('CSP5'!H235*60*1000000)/($A171*360)</f>
        <v>0</v>
      </c>
      <c r="I171" s="5">
        <f>('CSP5'!I235*60*1000000)/($A171*360)</f>
        <v>0</v>
      </c>
      <c r="J171" s="5">
        <f>('CSP5'!J235*60*1000000)/($A171*360)</f>
        <v>0</v>
      </c>
      <c r="K171" s="5">
        <f>('CSP5'!K235*60*1000000)/($A171*360)</f>
        <v>800.78127777777775</v>
      </c>
      <c r="L171" s="5">
        <f>('CSP5'!L235*60*1000000)/($A171*360)</f>
        <v>800.78127777777775</v>
      </c>
      <c r="M171" s="5">
        <f>('CSP5'!M235*60*1000000)/($A171*360)</f>
        <v>800.78127777777775</v>
      </c>
      <c r="N171" s="5">
        <f>('CSP5'!N235*60*1000000)/($A171*360)</f>
        <v>800.78127777777775</v>
      </c>
      <c r="O171" s="5">
        <f>('CSP5'!O235*60*1000000)/($A171*360)</f>
        <v>800.78127777777775</v>
      </c>
      <c r="P171" s="5">
        <f>('CSP5'!P235*60*1000000)/($A171*360)</f>
        <v>800.78127777777775</v>
      </c>
      <c r="Q171" s="5">
        <f>('CSP5'!Q235*60*1000000)/($A171*360)</f>
        <v>800.78127777777775</v>
      </c>
      <c r="R171" s="5">
        <f>('CSP5'!R235*60*1000000)/($A171*360)</f>
        <v>800.78127777777775</v>
      </c>
      <c r="S171" s="16">
        <f t="shared" si="66"/>
        <v>800.78127777777775</v>
      </c>
      <c r="U171" s="3">
        <f>'CSP5'!$A$185</f>
        <v>3000</v>
      </c>
      <c r="V171" s="16">
        <f t="shared" si="67"/>
        <v>10.8</v>
      </c>
      <c r="W171" s="5">
        <f>($A121*360*'Internal Flash'!$B$392)/(60*1000000)</f>
        <v>10.8</v>
      </c>
      <c r="X171" s="5">
        <f>($A121*360*'Internal Flash'!$B$392)/(60*1000000)</f>
        <v>10.8</v>
      </c>
      <c r="Y171" s="5">
        <f>($A121*360*'Internal Flash'!$B$392)/(60*1000000)</f>
        <v>10.8</v>
      </c>
      <c r="Z171" s="5">
        <f>($A121*360*'Internal Flash'!$B$392)/(60*1000000)</f>
        <v>10.8</v>
      </c>
      <c r="AA171" s="5">
        <f>($A121*360*'Internal Flash'!$B$392)/(60*1000000)</f>
        <v>10.8</v>
      </c>
      <c r="AB171" s="5">
        <f>($A121*360*'Internal Flash'!$B$392)/(60*1000000)</f>
        <v>10.8</v>
      </c>
      <c r="AC171" s="5">
        <f>($A121*360*'Internal Flash'!$B$392)/(60*1000000)</f>
        <v>10.8</v>
      </c>
      <c r="AD171" s="5">
        <f>($A121*360*'Internal Flash'!$B$392)/(60*1000000)</f>
        <v>10.8</v>
      </c>
      <c r="AE171" s="5">
        <f>($A121*360*'Internal Flash'!$B$392)/(60*1000000)</f>
        <v>10.8</v>
      </c>
      <c r="AF171" s="5">
        <f>($A121*360*'Internal Flash'!$B$392)/(60*1000000)</f>
        <v>10.8</v>
      </c>
      <c r="AG171" s="5">
        <f>($A121*360*'Internal Flash'!$B$392)/(60*1000000)</f>
        <v>10.8</v>
      </c>
      <c r="AH171" s="5">
        <f>($A121*360*'Internal Flash'!$B$392)/(60*1000000)</f>
        <v>10.8</v>
      </c>
      <c r="AI171" s="5">
        <f>($A121*360*'Internal Flash'!$B$392)/(60*1000000)</f>
        <v>10.8</v>
      </c>
      <c r="AJ171" s="5">
        <f>($A121*360*'Internal Flash'!$B$392)/(60*1000000)</f>
        <v>10.8</v>
      </c>
      <c r="AK171" s="5">
        <f>($A121*360*'Internal Flash'!$B$392)/(60*1000000)</f>
        <v>10.8</v>
      </c>
      <c r="AL171" s="5">
        <f>($A121*360*'Internal Flash'!$B$392)/(60*1000000)</f>
        <v>10.8</v>
      </c>
      <c r="AM171" s="16">
        <f t="shared" si="68"/>
        <v>10.8</v>
      </c>
    </row>
    <row r="172" spans="1:39" x14ac:dyDescent="0.25">
      <c r="A172" s="3">
        <f>'CSP5'!$A$186</f>
        <v>3200</v>
      </c>
      <c r="B172" s="16">
        <f t="shared" si="65"/>
        <v>0</v>
      </c>
      <c r="C172" s="5">
        <f>('CSP5'!C236*60*1000000)/($A172*360)</f>
        <v>0</v>
      </c>
      <c r="D172" s="5">
        <f>('CSP5'!D236*60*1000000)/($A172*360)</f>
        <v>0</v>
      </c>
      <c r="E172" s="5">
        <f>('CSP5'!E236*60*1000000)/($A172*360)</f>
        <v>0</v>
      </c>
      <c r="F172" s="5">
        <f>('CSP5'!F236*60*1000000)/($A172*360)</f>
        <v>0</v>
      </c>
      <c r="G172" s="5">
        <f>('CSP5'!G236*60*1000000)/($A172*360)</f>
        <v>0</v>
      </c>
      <c r="H172" s="5">
        <f>('CSP5'!H236*60*1000000)/($A172*360)</f>
        <v>0</v>
      </c>
      <c r="I172" s="5">
        <f>('CSP5'!I236*60*1000000)/($A172*360)</f>
        <v>0</v>
      </c>
      <c r="J172" s="5">
        <f>('CSP5'!J236*60*1000000)/($A172*360)</f>
        <v>0</v>
      </c>
      <c r="K172" s="5">
        <f>('CSP5'!K236*60*1000000)/($A172*360)</f>
        <v>805.6640625</v>
      </c>
      <c r="L172" s="5">
        <f>('CSP5'!L236*60*1000000)/($A172*360)</f>
        <v>805.6640625</v>
      </c>
      <c r="M172" s="5">
        <f>('CSP5'!M236*60*1000000)/($A172*360)</f>
        <v>805.6640625</v>
      </c>
      <c r="N172" s="5">
        <f>('CSP5'!N236*60*1000000)/($A172*360)</f>
        <v>805.6640625</v>
      </c>
      <c r="O172" s="5">
        <f>('CSP5'!O236*60*1000000)/($A172*360)</f>
        <v>805.6640625</v>
      </c>
      <c r="P172" s="5">
        <f>('CSP5'!P236*60*1000000)/($A172*360)</f>
        <v>805.6640625</v>
      </c>
      <c r="Q172" s="5">
        <f>('CSP5'!Q236*60*1000000)/($A172*360)</f>
        <v>805.6640625</v>
      </c>
      <c r="R172" s="5">
        <f>('CSP5'!R236*60*1000000)/($A172*360)</f>
        <v>805.6640625</v>
      </c>
      <c r="S172" s="16">
        <f t="shared" si="66"/>
        <v>805.6640625</v>
      </c>
      <c r="U172" s="3">
        <f>'CSP5'!$A$186</f>
        <v>3200</v>
      </c>
      <c r="V172" s="16">
        <f t="shared" si="67"/>
        <v>11.52</v>
      </c>
      <c r="W172" s="5">
        <f>($A122*360*'Internal Flash'!$B$392)/(60*1000000)</f>
        <v>11.52</v>
      </c>
      <c r="X172" s="5">
        <f>($A122*360*'Internal Flash'!$B$392)/(60*1000000)</f>
        <v>11.52</v>
      </c>
      <c r="Y172" s="5">
        <f>($A122*360*'Internal Flash'!$B$392)/(60*1000000)</f>
        <v>11.52</v>
      </c>
      <c r="Z172" s="5">
        <f>($A122*360*'Internal Flash'!$B$392)/(60*1000000)</f>
        <v>11.52</v>
      </c>
      <c r="AA172" s="5">
        <f>($A122*360*'Internal Flash'!$B$392)/(60*1000000)</f>
        <v>11.52</v>
      </c>
      <c r="AB172" s="5">
        <f>($A122*360*'Internal Flash'!$B$392)/(60*1000000)</f>
        <v>11.52</v>
      </c>
      <c r="AC172" s="5">
        <f>($A122*360*'Internal Flash'!$B$392)/(60*1000000)</f>
        <v>11.52</v>
      </c>
      <c r="AD172" s="5">
        <f>($A122*360*'Internal Flash'!$B$392)/(60*1000000)</f>
        <v>11.52</v>
      </c>
      <c r="AE172" s="5">
        <f>($A122*360*'Internal Flash'!$B$392)/(60*1000000)</f>
        <v>11.52</v>
      </c>
      <c r="AF172" s="5">
        <f>($A122*360*'Internal Flash'!$B$392)/(60*1000000)</f>
        <v>11.52</v>
      </c>
      <c r="AG172" s="5">
        <f>($A122*360*'Internal Flash'!$B$392)/(60*1000000)</f>
        <v>11.52</v>
      </c>
      <c r="AH172" s="5">
        <f>($A122*360*'Internal Flash'!$B$392)/(60*1000000)</f>
        <v>11.52</v>
      </c>
      <c r="AI172" s="5">
        <f>($A122*360*'Internal Flash'!$B$392)/(60*1000000)</f>
        <v>11.52</v>
      </c>
      <c r="AJ172" s="5">
        <f>($A122*360*'Internal Flash'!$B$392)/(60*1000000)</f>
        <v>11.52</v>
      </c>
      <c r="AK172" s="5">
        <f>($A122*360*'Internal Flash'!$B$392)/(60*1000000)</f>
        <v>11.52</v>
      </c>
      <c r="AL172" s="5">
        <f>($A122*360*'Internal Flash'!$B$392)/(60*1000000)</f>
        <v>11.52</v>
      </c>
      <c r="AM172" s="16">
        <f t="shared" si="68"/>
        <v>11.52</v>
      </c>
    </row>
    <row r="173" spans="1:39" x14ac:dyDescent="0.25">
      <c r="A173" s="3">
        <f>'CSP5'!$A$187</f>
        <v>3300</v>
      </c>
      <c r="B173" s="16">
        <f t="shared" si="65"/>
        <v>0</v>
      </c>
      <c r="C173" s="5">
        <f>('CSP5'!C237*60*1000000)/($A173*360)</f>
        <v>0</v>
      </c>
      <c r="D173" s="5">
        <f>('CSP5'!D237*60*1000000)/($A173*360)</f>
        <v>0</v>
      </c>
      <c r="E173" s="5">
        <f>('CSP5'!E237*60*1000000)/($A173*360)</f>
        <v>0</v>
      </c>
      <c r="F173" s="5">
        <f>('CSP5'!F237*60*1000000)/($A173*360)</f>
        <v>0</v>
      </c>
      <c r="G173" s="5">
        <f>('CSP5'!G237*60*1000000)/($A173*360)</f>
        <v>0</v>
      </c>
      <c r="H173" s="5">
        <f>('CSP5'!H237*60*1000000)/($A173*360)</f>
        <v>0</v>
      </c>
      <c r="I173" s="5">
        <f>('CSP5'!I237*60*1000000)/($A173*360)</f>
        <v>0</v>
      </c>
      <c r="J173" s="5">
        <f>('CSP5'!J237*60*1000000)/($A173*360)</f>
        <v>0</v>
      </c>
      <c r="K173" s="5">
        <f>('CSP5'!K237*60*1000000)/($A173*360)</f>
        <v>804.92424242424238</v>
      </c>
      <c r="L173" s="5">
        <f>('CSP5'!L237*60*1000000)/($A173*360)</f>
        <v>804.92424242424238</v>
      </c>
      <c r="M173" s="5">
        <f>('CSP5'!M237*60*1000000)/($A173*360)</f>
        <v>804.92424242424238</v>
      </c>
      <c r="N173" s="5">
        <f>('CSP5'!N237*60*1000000)/($A173*360)</f>
        <v>804.92424242424238</v>
      </c>
      <c r="O173" s="5">
        <f>('CSP5'!O237*60*1000000)/($A173*360)</f>
        <v>804.92424242424238</v>
      </c>
      <c r="P173" s="5">
        <f>('CSP5'!P237*60*1000000)/($A173*360)</f>
        <v>804.92424242424238</v>
      </c>
      <c r="Q173" s="5">
        <f>('CSP5'!Q237*60*1000000)/($A173*360)</f>
        <v>804.92424242424238</v>
      </c>
      <c r="R173" s="5">
        <f>('CSP5'!R237*60*1000000)/($A173*360)</f>
        <v>804.92424242424238</v>
      </c>
      <c r="S173" s="16">
        <f t="shared" si="66"/>
        <v>804.92424242424238</v>
      </c>
      <c r="U173" s="3">
        <f>'CSP5'!$A$187</f>
        <v>3300</v>
      </c>
      <c r="V173" s="16">
        <f t="shared" si="67"/>
        <v>11.88</v>
      </c>
      <c r="W173" s="5">
        <f>($A123*360*'Internal Flash'!$B$392)/(60*1000000)</f>
        <v>11.88</v>
      </c>
      <c r="X173" s="5">
        <f>($A123*360*'Internal Flash'!$B$392)/(60*1000000)</f>
        <v>11.88</v>
      </c>
      <c r="Y173" s="5">
        <f>($A123*360*'Internal Flash'!$B$392)/(60*1000000)</f>
        <v>11.88</v>
      </c>
      <c r="Z173" s="5">
        <f>($A123*360*'Internal Flash'!$B$392)/(60*1000000)</f>
        <v>11.88</v>
      </c>
      <c r="AA173" s="5">
        <f>($A123*360*'Internal Flash'!$B$392)/(60*1000000)</f>
        <v>11.88</v>
      </c>
      <c r="AB173" s="5">
        <f>($A123*360*'Internal Flash'!$B$392)/(60*1000000)</f>
        <v>11.88</v>
      </c>
      <c r="AC173" s="5">
        <f>($A123*360*'Internal Flash'!$B$392)/(60*1000000)</f>
        <v>11.88</v>
      </c>
      <c r="AD173" s="5">
        <f>($A123*360*'Internal Flash'!$B$392)/(60*1000000)</f>
        <v>11.88</v>
      </c>
      <c r="AE173" s="5">
        <f>($A123*360*'Internal Flash'!$B$392)/(60*1000000)</f>
        <v>11.88</v>
      </c>
      <c r="AF173" s="5">
        <f>($A123*360*'Internal Flash'!$B$392)/(60*1000000)</f>
        <v>11.88</v>
      </c>
      <c r="AG173" s="5">
        <f>($A123*360*'Internal Flash'!$B$392)/(60*1000000)</f>
        <v>11.88</v>
      </c>
      <c r="AH173" s="5">
        <f>($A123*360*'Internal Flash'!$B$392)/(60*1000000)</f>
        <v>11.88</v>
      </c>
      <c r="AI173" s="5">
        <f>($A123*360*'Internal Flash'!$B$392)/(60*1000000)</f>
        <v>11.88</v>
      </c>
      <c r="AJ173" s="5">
        <f>($A123*360*'Internal Flash'!$B$392)/(60*1000000)</f>
        <v>11.88</v>
      </c>
      <c r="AK173" s="5">
        <f>($A123*360*'Internal Flash'!$B$392)/(60*1000000)</f>
        <v>11.88</v>
      </c>
      <c r="AL173" s="5">
        <f>($A123*360*'Internal Flash'!$B$392)/(60*1000000)</f>
        <v>11.88</v>
      </c>
      <c r="AM173" s="16">
        <f t="shared" si="68"/>
        <v>11.88</v>
      </c>
    </row>
    <row r="174" spans="1:39" x14ac:dyDescent="0.25">
      <c r="A174" s="3">
        <f>'CSP5'!$A$188</f>
        <v>3500</v>
      </c>
      <c r="B174" s="16">
        <f t="shared" si="65"/>
        <v>0</v>
      </c>
      <c r="C174" s="5">
        <f>('CSP5'!C238*60*1000000)/($A174*360)</f>
        <v>0</v>
      </c>
      <c r="D174" s="5">
        <f>('CSP5'!D238*60*1000000)/($A174*360)</f>
        <v>0</v>
      </c>
      <c r="E174" s="5">
        <f>('CSP5'!E238*60*1000000)/($A174*360)</f>
        <v>0</v>
      </c>
      <c r="F174" s="5">
        <f>('CSP5'!F238*60*1000000)/($A174*360)</f>
        <v>0</v>
      </c>
      <c r="G174" s="5">
        <f>('CSP5'!G238*60*1000000)/($A174*360)</f>
        <v>0</v>
      </c>
      <c r="H174" s="5">
        <f>('CSP5'!H238*60*1000000)/($A174*360)</f>
        <v>0</v>
      </c>
      <c r="I174" s="5">
        <f>('CSP5'!I238*60*1000000)/($A174*360)</f>
        <v>0</v>
      </c>
      <c r="J174" s="5">
        <f>('CSP5'!J238*60*1000000)/($A174*360)</f>
        <v>0</v>
      </c>
      <c r="K174" s="5">
        <f>('CSP5'!K238*60*1000000)/($A174*360)</f>
        <v>797.99109523809511</v>
      </c>
      <c r="L174" s="5">
        <f>('CSP5'!L238*60*1000000)/($A174*360)</f>
        <v>797.99109523809511</v>
      </c>
      <c r="M174" s="5">
        <f>('CSP5'!M238*60*1000000)/($A174*360)</f>
        <v>797.99109523809511</v>
      </c>
      <c r="N174" s="5">
        <f>('CSP5'!N238*60*1000000)/($A174*360)</f>
        <v>797.99109523809511</v>
      </c>
      <c r="O174" s="5">
        <f>('CSP5'!O238*60*1000000)/($A174*360)</f>
        <v>797.99109523809511</v>
      </c>
      <c r="P174" s="5">
        <f>('CSP5'!P238*60*1000000)/($A174*360)</f>
        <v>797.99109523809511</v>
      </c>
      <c r="Q174" s="5">
        <f>('CSP5'!Q238*60*1000000)/($A174*360)</f>
        <v>797.99109523809511</v>
      </c>
      <c r="R174" s="5">
        <f>('CSP5'!R238*60*1000000)/($A174*360)</f>
        <v>797.99109523809511</v>
      </c>
      <c r="S174" s="16">
        <f t="shared" si="66"/>
        <v>797.99109523809511</v>
      </c>
      <c r="U174" s="3">
        <f>'CSP5'!$A$188</f>
        <v>3500</v>
      </c>
      <c r="V174" s="16">
        <f t="shared" si="67"/>
        <v>12.6</v>
      </c>
      <c r="W174" s="5">
        <f>($A124*360*'Internal Flash'!$B$392)/(60*1000000)</f>
        <v>12.6</v>
      </c>
      <c r="X174" s="5">
        <f>($A124*360*'Internal Flash'!$B$392)/(60*1000000)</f>
        <v>12.6</v>
      </c>
      <c r="Y174" s="5">
        <f>($A124*360*'Internal Flash'!$B$392)/(60*1000000)</f>
        <v>12.6</v>
      </c>
      <c r="Z174" s="5">
        <f>($A124*360*'Internal Flash'!$B$392)/(60*1000000)</f>
        <v>12.6</v>
      </c>
      <c r="AA174" s="5">
        <f>($A124*360*'Internal Flash'!$B$392)/(60*1000000)</f>
        <v>12.6</v>
      </c>
      <c r="AB174" s="5">
        <f>($A124*360*'Internal Flash'!$B$392)/(60*1000000)</f>
        <v>12.6</v>
      </c>
      <c r="AC174" s="5">
        <f>($A124*360*'Internal Flash'!$B$392)/(60*1000000)</f>
        <v>12.6</v>
      </c>
      <c r="AD174" s="5">
        <f>($A124*360*'Internal Flash'!$B$392)/(60*1000000)</f>
        <v>12.6</v>
      </c>
      <c r="AE174" s="5">
        <f>($A124*360*'Internal Flash'!$B$392)/(60*1000000)</f>
        <v>12.6</v>
      </c>
      <c r="AF174" s="5">
        <f>($A124*360*'Internal Flash'!$B$392)/(60*1000000)</f>
        <v>12.6</v>
      </c>
      <c r="AG174" s="5">
        <f>($A124*360*'Internal Flash'!$B$392)/(60*1000000)</f>
        <v>12.6</v>
      </c>
      <c r="AH174" s="5">
        <f>($A124*360*'Internal Flash'!$B$392)/(60*1000000)</f>
        <v>12.6</v>
      </c>
      <c r="AI174" s="5">
        <f>($A124*360*'Internal Flash'!$B$392)/(60*1000000)</f>
        <v>12.6</v>
      </c>
      <c r="AJ174" s="5">
        <f>($A124*360*'Internal Flash'!$B$392)/(60*1000000)</f>
        <v>12.6</v>
      </c>
      <c r="AK174" s="5">
        <f>($A124*360*'Internal Flash'!$B$392)/(60*1000000)</f>
        <v>12.6</v>
      </c>
      <c r="AL174" s="5">
        <f>($A124*360*'Internal Flash'!$B$392)/(60*1000000)</f>
        <v>12.6</v>
      </c>
      <c r="AM174" s="16">
        <f t="shared" si="68"/>
        <v>12.6</v>
      </c>
    </row>
    <row r="175" spans="1:39" x14ac:dyDescent="0.25">
      <c r="A175" s="13">
        <f>'CSP5'!$A$189</f>
        <v>3501</v>
      </c>
      <c r="B175" s="16">
        <f>B174</f>
        <v>0</v>
      </c>
      <c r="C175" s="16">
        <f t="shared" ref="C175:S175" si="69">C174</f>
        <v>0</v>
      </c>
      <c r="D175" s="16">
        <f t="shared" si="69"/>
        <v>0</v>
      </c>
      <c r="E175" s="16">
        <f t="shared" si="69"/>
        <v>0</v>
      </c>
      <c r="F175" s="16">
        <f t="shared" si="69"/>
        <v>0</v>
      </c>
      <c r="G175" s="16">
        <f t="shared" si="69"/>
        <v>0</v>
      </c>
      <c r="H175" s="16">
        <f t="shared" si="69"/>
        <v>0</v>
      </c>
      <c r="I175" s="16">
        <f t="shared" si="69"/>
        <v>0</v>
      </c>
      <c r="J175" s="16">
        <f t="shared" si="69"/>
        <v>0</v>
      </c>
      <c r="K175" s="16">
        <f t="shared" si="69"/>
        <v>797.99109523809511</v>
      </c>
      <c r="L175" s="16">
        <f t="shared" si="69"/>
        <v>797.99109523809511</v>
      </c>
      <c r="M175" s="16">
        <f t="shared" si="69"/>
        <v>797.99109523809511</v>
      </c>
      <c r="N175" s="16">
        <f t="shared" si="69"/>
        <v>797.99109523809511</v>
      </c>
      <c r="O175" s="16">
        <f t="shared" si="69"/>
        <v>797.99109523809511</v>
      </c>
      <c r="P175" s="16">
        <f t="shared" si="69"/>
        <v>797.99109523809511</v>
      </c>
      <c r="Q175" s="16">
        <f t="shared" si="69"/>
        <v>797.99109523809511</v>
      </c>
      <c r="R175" s="16">
        <f t="shared" si="69"/>
        <v>797.99109523809511</v>
      </c>
      <c r="S175" s="16">
        <f t="shared" si="69"/>
        <v>797.99109523809511</v>
      </c>
      <c r="U175" s="13">
        <f>'CSP5'!$A$189</f>
        <v>3501</v>
      </c>
      <c r="V175" s="16">
        <f>V174</f>
        <v>12.6</v>
      </c>
      <c r="W175" s="16">
        <f t="shared" ref="W175:AM175" si="70">W174</f>
        <v>12.6</v>
      </c>
      <c r="X175" s="16">
        <f t="shared" si="70"/>
        <v>12.6</v>
      </c>
      <c r="Y175" s="16">
        <f t="shared" si="70"/>
        <v>12.6</v>
      </c>
      <c r="Z175" s="16">
        <f t="shared" si="70"/>
        <v>12.6</v>
      </c>
      <c r="AA175" s="16">
        <f t="shared" si="70"/>
        <v>12.6</v>
      </c>
      <c r="AB175" s="16">
        <f t="shared" si="70"/>
        <v>12.6</v>
      </c>
      <c r="AC175" s="16">
        <f t="shared" si="70"/>
        <v>12.6</v>
      </c>
      <c r="AD175" s="16">
        <f t="shared" si="70"/>
        <v>12.6</v>
      </c>
      <c r="AE175" s="16">
        <f t="shared" si="70"/>
        <v>12.6</v>
      </c>
      <c r="AF175" s="16">
        <f t="shared" si="70"/>
        <v>12.6</v>
      </c>
      <c r="AG175" s="16">
        <f t="shared" si="70"/>
        <v>12.6</v>
      </c>
      <c r="AH175" s="16">
        <f t="shared" si="70"/>
        <v>12.6</v>
      </c>
      <c r="AI175" s="16">
        <f t="shared" si="70"/>
        <v>12.6</v>
      </c>
      <c r="AJ175" s="16">
        <f t="shared" si="70"/>
        <v>12.6</v>
      </c>
      <c r="AK175" s="16">
        <f t="shared" si="70"/>
        <v>12.6</v>
      </c>
      <c r="AL175" s="16">
        <f t="shared" si="70"/>
        <v>12.6</v>
      </c>
      <c r="AM175" s="16">
        <f t="shared" si="70"/>
        <v>12.6</v>
      </c>
    </row>
    <row r="177" spans="1:19" x14ac:dyDescent="0.25">
      <c r="A177" s="17"/>
      <c r="B177" s="51" t="s">
        <v>1161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</row>
    <row r="180" spans="1:19" x14ac:dyDescent="0.25">
      <c r="A180" s="13">
        <f>'CSP5'!$A$169</f>
        <v>619</v>
      </c>
      <c r="B180" s="16">
        <f>B181</f>
        <v>0</v>
      </c>
      <c r="C180" s="16">
        <f t="shared" ref="C180:S180" si="71">C181</f>
        <v>0</v>
      </c>
      <c r="D180" s="16">
        <f t="shared" si="71"/>
        <v>0</v>
      </c>
      <c r="E180" s="16">
        <f t="shared" si="71"/>
        <v>0</v>
      </c>
      <c r="F180" s="16">
        <f t="shared" si="71"/>
        <v>0</v>
      </c>
      <c r="G180" s="16">
        <f t="shared" si="71"/>
        <v>0</v>
      </c>
      <c r="H180" s="16">
        <f t="shared" si="71"/>
        <v>0</v>
      </c>
      <c r="I180" s="16">
        <f t="shared" si="71"/>
        <v>0</v>
      </c>
      <c r="J180" s="16">
        <f t="shared" si="71"/>
        <v>0</v>
      </c>
      <c r="K180" s="16">
        <f t="shared" si="71"/>
        <v>0</v>
      </c>
      <c r="L180" s="16">
        <f t="shared" si="71"/>
        <v>0</v>
      </c>
      <c r="M180" s="16">
        <f t="shared" si="71"/>
        <v>0</v>
      </c>
      <c r="N180" s="16">
        <f t="shared" si="71"/>
        <v>0</v>
      </c>
      <c r="O180" s="16">
        <f t="shared" si="71"/>
        <v>0</v>
      </c>
      <c r="P180" s="16">
        <f t="shared" si="71"/>
        <v>0</v>
      </c>
      <c r="Q180" s="16">
        <f t="shared" si="71"/>
        <v>0</v>
      </c>
      <c r="R180" s="16">
        <f t="shared" si="71"/>
        <v>0</v>
      </c>
      <c r="S180" s="16">
        <f t="shared" si="71"/>
        <v>0</v>
      </c>
    </row>
    <row r="181" spans="1:19" x14ac:dyDescent="0.25">
      <c r="A181" s="3">
        <f>'CSP5'!$A$170</f>
        <v>620</v>
      </c>
      <c r="B181" s="16">
        <f>C181</f>
        <v>0</v>
      </c>
      <c r="C181" s="5">
        <f>($A181*360*C156)/(60*1000000)</f>
        <v>0</v>
      </c>
      <c r="D181" s="5">
        <f t="shared" ref="D181:R181" si="72">($A181*360*D156)/(60*1000000)</f>
        <v>0</v>
      </c>
      <c r="E181" s="5">
        <f t="shared" si="72"/>
        <v>0</v>
      </c>
      <c r="F181" s="5">
        <f t="shared" si="72"/>
        <v>0</v>
      </c>
      <c r="G181" s="5">
        <f t="shared" si="72"/>
        <v>0</v>
      </c>
      <c r="H181" s="5">
        <f t="shared" si="72"/>
        <v>0</v>
      </c>
      <c r="I181" s="5">
        <f t="shared" si="72"/>
        <v>0</v>
      </c>
      <c r="J181" s="5">
        <f t="shared" si="72"/>
        <v>0</v>
      </c>
      <c r="K181" s="5">
        <f t="shared" si="72"/>
        <v>0</v>
      </c>
      <c r="L181" s="5">
        <f t="shared" si="72"/>
        <v>0</v>
      </c>
      <c r="M181" s="5">
        <f t="shared" si="72"/>
        <v>0</v>
      </c>
      <c r="N181" s="5">
        <f t="shared" si="72"/>
        <v>0</v>
      </c>
      <c r="O181" s="5">
        <f t="shared" si="72"/>
        <v>0</v>
      </c>
      <c r="P181" s="5">
        <f t="shared" si="72"/>
        <v>0</v>
      </c>
      <c r="Q181" s="5">
        <f t="shared" si="72"/>
        <v>0</v>
      </c>
      <c r="R181" s="5">
        <f t="shared" si="72"/>
        <v>0</v>
      </c>
      <c r="S181" s="16">
        <f>R181</f>
        <v>0</v>
      </c>
    </row>
    <row r="182" spans="1:19" x14ac:dyDescent="0.25">
      <c r="A182" s="3">
        <f>'CSP5'!$A$171</f>
        <v>650</v>
      </c>
      <c r="B182" s="16">
        <f t="shared" ref="B182:B199" si="73">C182</f>
        <v>7.96875</v>
      </c>
      <c r="C182" s="5">
        <f t="shared" ref="C182:R197" si="74">($A182*360*C157)/(60*1000000)</f>
        <v>7.96875</v>
      </c>
      <c r="D182" s="5">
        <f t="shared" si="74"/>
        <v>7.96875</v>
      </c>
      <c r="E182" s="5">
        <f t="shared" si="74"/>
        <v>7.96875</v>
      </c>
      <c r="F182" s="5">
        <f t="shared" si="74"/>
        <v>7.96875</v>
      </c>
      <c r="G182" s="5">
        <f t="shared" si="74"/>
        <v>7.96875</v>
      </c>
      <c r="H182" s="5">
        <f t="shared" si="74"/>
        <v>7.96875</v>
      </c>
      <c r="I182" s="5">
        <f t="shared" si="74"/>
        <v>7.96875</v>
      </c>
      <c r="J182" s="5">
        <f t="shared" si="74"/>
        <v>7.96875</v>
      </c>
      <c r="K182" s="5">
        <f t="shared" si="74"/>
        <v>0</v>
      </c>
      <c r="L182" s="5">
        <f t="shared" si="74"/>
        <v>0</v>
      </c>
      <c r="M182" s="5">
        <f t="shared" si="74"/>
        <v>0</v>
      </c>
      <c r="N182" s="5">
        <f t="shared" si="74"/>
        <v>0</v>
      </c>
      <c r="O182" s="5">
        <f t="shared" si="74"/>
        <v>0</v>
      </c>
      <c r="P182" s="5">
        <f t="shared" si="74"/>
        <v>0</v>
      </c>
      <c r="Q182" s="5">
        <f t="shared" si="74"/>
        <v>0</v>
      </c>
      <c r="R182" s="5">
        <f t="shared" si="74"/>
        <v>0</v>
      </c>
      <c r="S182" s="16">
        <f t="shared" ref="S182:S199" si="75">R182</f>
        <v>0</v>
      </c>
    </row>
    <row r="183" spans="1:19" x14ac:dyDescent="0.25">
      <c r="A183" s="3">
        <f>'CSP5'!$A$172</f>
        <v>800</v>
      </c>
      <c r="B183" s="16">
        <f t="shared" si="73"/>
        <v>7.96875</v>
      </c>
      <c r="C183" s="5">
        <f t="shared" si="74"/>
        <v>7.96875</v>
      </c>
      <c r="D183" s="5">
        <f t="shared" si="74"/>
        <v>7.96875</v>
      </c>
      <c r="E183" s="5">
        <f t="shared" si="74"/>
        <v>7.96875</v>
      </c>
      <c r="F183" s="5">
        <f t="shared" si="74"/>
        <v>7.96875</v>
      </c>
      <c r="G183" s="5">
        <f t="shared" si="74"/>
        <v>7.96875</v>
      </c>
      <c r="H183" s="5">
        <f t="shared" si="74"/>
        <v>7.96875</v>
      </c>
      <c r="I183" s="5">
        <f t="shared" si="74"/>
        <v>7.96875</v>
      </c>
      <c r="J183" s="5">
        <f t="shared" si="74"/>
        <v>7.96875</v>
      </c>
      <c r="K183" s="5">
        <f t="shared" si="74"/>
        <v>0</v>
      </c>
      <c r="L183" s="5">
        <f t="shared" si="74"/>
        <v>0</v>
      </c>
      <c r="M183" s="5">
        <f t="shared" si="74"/>
        <v>0</v>
      </c>
      <c r="N183" s="5">
        <f t="shared" si="74"/>
        <v>0</v>
      </c>
      <c r="O183" s="5">
        <f t="shared" si="74"/>
        <v>0</v>
      </c>
      <c r="P183" s="5">
        <f t="shared" si="74"/>
        <v>0</v>
      </c>
      <c r="Q183" s="5">
        <f t="shared" si="74"/>
        <v>0</v>
      </c>
      <c r="R183" s="5">
        <f t="shared" si="74"/>
        <v>0</v>
      </c>
      <c r="S183" s="16">
        <f t="shared" si="75"/>
        <v>0</v>
      </c>
    </row>
    <row r="184" spans="1:19" x14ac:dyDescent="0.25">
      <c r="A184" s="3">
        <f>'CSP5'!$A$173</f>
        <v>1000</v>
      </c>
      <c r="B184" s="16">
        <f t="shared" si="73"/>
        <v>11.015625</v>
      </c>
      <c r="C184" s="5">
        <f t="shared" si="74"/>
        <v>11.015625</v>
      </c>
      <c r="D184" s="5">
        <f t="shared" si="74"/>
        <v>11.015625</v>
      </c>
      <c r="E184" s="5">
        <f t="shared" si="74"/>
        <v>11.015625</v>
      </c>
      <c r="F184" s="5">
        <f t="shared" si="74"/>
        <v>11.015625</v>
      </c>
      <c r="G184" s="5">
        <f t="shared" si="74"/>
        <v>11.015625</v>
      </c>
      <c r="H184" s="5">
        <f t="shared" si="74"/>
        <v>11.015625</v>
      </c>
      <c r="I184" s="5">
        <f t="shared" si="74"/>
        <v>11.015625</v>
      </c>
      <c r="J184" s="5">
        <f t="shared" si="74"/>
        <v>11.015625</v>
      </c>
      <c r="K184" s="5">
        <f t="shared" si="74"/>
        <v>0</v>
      </c>
      <c r="L184" s="5">
        <f t="shared" si="74"/>
        <v>0</v>
      </c>
      <c r="M184" s="5">
        <f t="shared" si="74"/>
        <v>0</v>
      </c>
      <c r="N184" s="5">
        <f t="shared" si="74"/>
        <v>0</v>
      </c>
      <c r="O184" s="5">
        <f t="shared" si="74"/>
        <v>0</v>
      </c>
      <c r="P184" s="5">
        <f t="shared" si="74"/>
        <v>0</v>
      </c>
      <c r="Q184" s="5">
        <f t="shared" si="74"/>
        <v>0</v>
      </c>
      <c r="R184" s="5">
        <f t="shared" si="74"/>
        <v>0</v>
      </c>
      <c r="S184" s="16">
        <f t="shared" si="75"/>
        <v>0</v>
      </c>
    </row>
    <row r="185" spans="1:19" x14ac:dyDescent="0.25">
      <c r="A185" s="3">
        <f>'CSP5'!$A$174</f>
        <v>1200</v>
      </c>
      <c r="B185" s="16">
        <f t="shared" si="73"/>
        <v>13.476563000000001</v>
      </c>
      <c r="C185" s="5">
        <f t="shared" si="74"/>
        <v>13.476563000000001</v>
      </c>
      <c r="D185" s="5">
        <f t="shared" si="74"/>
        <v>13.476563000000001</v>
      </c>
      <c r="E185" s="5">
        <f t="shared" si="74"/>
        <v>13.476563000000001</v>
      </c>
      <c r="F185" s="5">
        <f t="shared" si="74"/>
        <v>13.476563000000001</v>
      </c>
      <c r="G185" s="5">
        <f t="shared" si="74"/>
        <v>13.476563000000001</v>
      </c>
      <c r="H185" s="5">
        <f t="shared" si="74"/>
        <v>13.476563000000001</v>
      </c>
      <c r="I185" s="5">
        <f t="shared" si="74"/>
        <v>13.476563000000001</v>
      </c>
      <c r="J185" s="5">
        <f t="shared" si="74"/>
        <v>13.476563000000001</v>
      </c>
      <c r="K185" s="5">
        <f t="shared" si="74"/>
        <v>0</v>
      </c>
      <c r="L185" s="5">
        <f t="shared" si="74"/>
        <v>0</v>
      </c>
      <c r="M185" s="5">
        <f t="shared" si="74"/>
        <v>0</v>
      </c>
      <c r="N185" s="5">
        <f t="shared" si="74"/>
        <v>0</v>
      </c>
      <c r="O185" s="5">
        <f t="shared" si="74"/>
        <v>0</v>
      </c>
      <c r="P185" s="5">
        <f t="shared" si="74"/>
        <v>0</v>
      </c>
      <c r="Q185" s="5">
        <f t="shared" si="74"/>
        <v>0</v>
      </c>
      <c r="R185" s="5">
        <f t="shared" si="74"/>
        <v>0</v>
      </c>
      <c r="S185" s="16">
        <f t="shared" si="75"/>
        <v>0</v>
      </c>
    </row>
    <row r="186" spans="1:19" x14ac:dyDescent="0.25">
      <c r="A186" s="3">
        <f>'CSP5'!$A$175</f>
        <v>1400</v>
      </c>
      <c r="B186" s="16">
        <f t="shared" si="73"/>
        <v>14.0625</v>
      </c>
      <c r="C186" s="5">
        <f t="shared" si="74"/>
        <v>14.0625</v>
      </c>
      <c r="D186" s="5">
        <f t="shared" si="74"/>
        <v>14.0625</v>
      </c>
      <c r="E186" s="5">
        <f t="shared" si="74"/>
        <v>14.0625</v>
      </c>
      <c r="F186" s="5">
        <f t="shared" si="74"/>
        <v>14.0625</v>
      </c>
      <c r="G186" s="5">
        <f t="shared" si="74"/>
        <v>14.0625</v>
      </c>
      <c r="H186" s="5">
        <f t="shared" si="74"/>
        <v>14.0625</v>
      </c>
      <c r="I186" s="5">
        <f t="shared" si="74"/>
        <v>14.0625</v>
      </c>
      <c r="J186" s="5">
        <f t="shared" si="74"/>
        <v>14.0625</v>
      </c>
      <c r="K186" s="5">
        <f t="shared" si="74"/>
        <v>0</v>
      </c>
      <c r="L186" s="5">
        <f t="shared" si="74"/>
        <v>0</v>
      </c>
      <c r="M186" s="5">
        <f t="shared" si="74"/>
        <v>0</v>
      </c>
      <c r="N186" s="5">
        <f t="shared" si="74"/>
        <v>0</v>
      </c>
      <c r="O186" s="5">
        <f t="shared" si="74"/>
        <v>0</v>
      </c>
      <c r="P186" s="5">
        <f t="shared" si="74"/>
        <v>0</v>
      </c>
      <c r="Q186" s="5">
        <f t="shared" si="74"/>
        <v>0</v>
      </c>
      <c r="R186" s="5">
        <f t="shared" si="74"/>
        <v>0</v>
      </c>
      <c r="S186" s="16">
        <f t="shared" si="75"/>
        <v>0</v>
      </c>
    </row>
    <row r="187" spans="1:19" x14ac:dyDescent="0.25">
      <c r="A187" s="3">
        <f>'CSP5'!$A$176</f>
        <v>1550</v>
      </c>
      <c r="B187" s="16">
        <f t="shared" si="73"/>
        <v>14.648438000000001</v>
      </c>
      <c r="C187" s="5">
        <f t="shared" si="74"/>
        <v>14.648438000000001</v>
      </c>
      <c r="D187" s="5">
        <f t="shared" si="74"/>
        <v>14.648438000000001</v>
      </c>
      <c r="E187" s="5">
        <f t="shared" si="74"/>
        <v>14.648438000000001</v>
      </c>
      <c r="F187" s="5">
        <f t="shared" si="74"/>
        <v>14.648438000000001</v>
      </c>
      <c r="G187" s="5">
        <f t="shared" si="74"/>
        <v>14.648438000000001</v>
      </c>
      <c r="H187" s="5">
        <f t="shared" si="74"/>
        <v>14.648438000000001</v>
      </c>
      <c r="I187" s="5">
        <f t="shared" si="74"/>
        <v>14.648438000000001</v>
      </c>
      <c r="J187" s="5">
        <f t="shared" si="74"/>
        <v>14.648438000000001</v>
      </c>
      <c r="K187" s="5">
        <f t="shared" si="74"/>
        <v>0</v>
      </c>
      <c r="L187" s="5">
        <f t="shared" si="74"/>
        <v>0</v>
      </c>
      <c r="M187" s="5">
        <f t="shared" si="74"/>
        <v>0</v>
      </c>
      <c r="N187" s="5">
        <f t="shared" si="74"/>
        <v>0</v>
      </c>
      <c r="O187" s="5">
        <f t="shared" si="74"/>
        <v>0</v>
      </c>
      <c r="P187" s="5">
        <f t="shared" si="74"/>
        <v>0</v>
      </c>
      <c r="Q187" s="5">
        <f t="shared" si="74"/>
        <v>0</v>
      </c>
      <c r="R187" s="5">
        <f t="shared" si="74"/>
        <v>0</v>
      </c>
      <c r="S187" s="16">
        <f t="shared" si="75"/>
        <v>0</v>
      </c>
    </row>
    <row r="188" spans="1:19" x14ac:dyDescent="0.25">
      <c r="A188" s="3">
        <f>'CSP5'!$A$177</f>
        <v>1700</v>
      </c>
      <c r="B188" s="16">
        <f t="shared" si="73"/>
        <v>15.234375</v>
      </c>
      <c r="C188" s="5">
        <f t="shared" si="74"/>
        <v>15.234375</v>
      </c>
      <c r="D188" s="5">
        <f t="shared" si="74"/>
        <v>15.234375</v>
      </c>
      <c r="E188" s="5">
        <f t="shared" si="74"/>
        <v>15.234375</v>
      </c>
      <c r="F188" s="5">
        <f t="shared" si="74"/>
        <v>15.234375</v>
      </c>
      <c r="G188" s="5">
        <f t="shared" si="74"/>
        <v>15.234375</v>
      </c>
      <c r="H188" s="5">
        <f t="shared" si="74"/>
        <v>15.234375</v>
      </c>
      <c r="I188" s="5">
        <f t="shared" si="74"/>
        <v>15.234375</v>
      </c>
      <c r="J188" s="5">
        <f t="shared" si="74"/>
        <v>15.234375</v>
      </c>
      <c r="K188" s="5">
        <f t="shared" si="74"/>
        <v>0</v>
      </c>
      <c r="L188" s="5">
        <f t="shared" si="74"/>
        <v>0</v>
      </c>
      <c r="M188" s="5">
        <f t="shared" si="74"/>
        <v>0</v>
      </c>
      <c r="N188" s="5">
        <f t="shared" si="74"/>
        <v>0</v>
      </c>
      <c r="O188" s="5">
        <f t="shared" si="74"/>
        <v>0</v>
      </c>
      <c r="P188" s="5">
        <f t="shared" si="74"/>
        <v>0</v>
      </c>
      <c r="Q188" s="5">
        <f t="shared" si="74"/>
        <v>0</v>
      </c>
      <c r="R188" s="5">
        <f t="shared" si="74"/>
        <v>0</v>
      </c>
      <c r="S188" s="16">
        <f t="shared" si="75"/>
        <v>0</v>
      </c>
    </row>
    <row r="189" spans="1:19" x14ac:dyDescent="0.25">
      <c r="A189" s="3">
        <f>'CSP5'!$A$178</f>
        <v>1800</v>
      </c>
      <c r="B189" s="16">
        <f t="shared" si="73"/>
        <v>15.46875</v>
      </c>
      <c r="C189" s="5">
        <f t="shared" si="74"/>
        <v>15.46875</v>
      </c>
      <c r="D189" s="5">
        <f t="shared" si="74"/>
        <v>15.46875</v>
      </c>
      <c r="E189" s="5">
        <f t="shared" si="74"/>
        <v>15.46875</v>
      </c>
      <c r="F189" s="5">
        <f t="shared" si="74"/>
        <v>15.46875</v>
      </c>
      <c r="G189" s="5">
        <f t="shared" si="74"/>
        <v>15.46875</v>
      </c>
      <c r="H189" s="5">
        <f t="shared" si="74"/>
        <v>15.46875</v>
      </c>
      <c r="I189" s="5">
        <f t="shared" si="74"/>
        <v>15.46875</v>
      </c>
      <c r="J189" s="5">
        <f t="shared" si="74"/>
        <v>15.46875</v>
      </c>
      <c r="K189" s="5">
        <f t="shared" si="74"/>
        <v>0</v>
      </c>
      <c r="L189" s="5">
        <f t="shared" si="74"/>
        <v>0</v>
      </c>
      <c r="M189" s="5">
        <f t="shared" si="74"/>
        <v>0</v>
      </c>
      <c r="N189" s="5">
        <f t="shared" si="74"/>
        <v>0</v>
      </c>
      <c r="O189" s="5">
        <f t="shared" si="74"/>
        <v>0</v>
      </c>
      <c r="P189" s="5">
        <f t="shared" si="74"/>
        <v>0</v>
      </c>
      <c r="Q189" s="5">
        <f t="shared" si="74"/>
        <v>0</v>
      </c>
      <c r="R189" s="5">
        <f t="shared" si="74"/>
        <v>0</v>
      </c>
      <c r="S189" s="16">
        <f t="shared" si="75"/>
        <v>0</v>
      </c>
    </row>
    <row r="190" spans="1:19" x14ac:dyDescent="0.25">
      <c r="A190" s="3">
        <f>'CSP5'!$A$179</f>
        <v>2000</v>
      </c>
      <c r="B190" s="16">
        <f t="shared" si="73"/>
        <v>15.46875</v>
      </c>
      <c r="C190" s="5">
        <f t="shared" si="74"/>
        <v>15.46875</v>
      </c>
      <c r="D190" s="5">
        <f t="shared" si="74"/>
        <v>15.46875</v>
      </c>
      <c r="E190" s="5">
        <f t="shared" si="74"/>
        <v>15.46875</v>
      </c>
      <c r="F190" s="5">
        <f t="shared" si="74"/>
        <v>15.46875</v>
      </c>
      <c r="G190" s="5">
        <f t="shared" si="74"/>
        <v>15.46875</v>
      </c>
      <c r="H190" s="5">
        <f t="shared" si="74"/>
        <v>15.46875</v>
      </c>
      <c r="I190" s="5">
        <f t="shared" si="74"/>
        <v>15.46875</v>
      </c>
      <c r="J190" s="5">
        <f t="shared" si="74"/>
        <v>15.46875</v>
      </c>
      <c r="K190" s="5">
        <f t="shared" si="74"/>
        <v>0</v>
      </c>
      <c r="L190" s="5">
        <f t="shared" si="74"/>
        <v>0</v>
      </c>
      <c r="M190" s="5">
        <f t="shared" si="74"/>
        <v>0</v>
      </c>
      <c r="N190" s="5">
        <f t="shared" si="74"/>
        <v>0</v>
      </c>
      <c r="O190" s="5">
        <f t="shared" si="74"/>
        <v>0</v>
      </c>
      <c r="P190" s="5">
        <f t="shared" si="74"/>
        <v>0</v>
      </c>
      <c r="Q190" s="5">
        <f t="shared" si="74"/>
        <v>0</v>
      </c>
      <c r="R190" s="5">
        <f t="shared" si="74"/>
        <v>0</v>
      </c>
      <c r="S190" s="16">
        <f t="shared" si="75"/>
        <v>0</v>
      </c>
    </row>
    <row r="191" spans="1:19" x14ac:dyDescent="0.25">
      <c r="A191" s="3">
        <f>'CSP5'!$A$180</f>
        <v>2200</v>
      </c>
      <c r="B191" s="16">
        <f t="shared" si="73"/>
        <v>15.46875</v>
      </c>
      <c r="C191" s="5">
        <f t="shared" si="74"/>
        <v>15.46875</v>
      </c>
      <c r="D191" s="5">
        <f t="shared" si="74"/>
        <v>15.46875</v>
      </c>
      <c r="E191" s="5">
        <f t="shared" si="74"/>
        <v>15.46875</v>
      </c>
      <c r="F191" s="5">
        <f t="shared" si="74"/>
        <v>15.46875</v>
      </c>
      <c r="G191" s="5">
        <f t="shared" si="74"/>
        <v>15.46875</v>
      </c>
      <c r="H191" s="5">
        <f t="shared" si="74"/>
        <v>15.46875</v>
      </c>
      <c r="I191" s="5">
        <f t="shared" si="74"/>
        <v>15.46875</v>
      </c>
      <c r="J191" s="5">
        <f t="shared" si="74"/>
        <v>0</v>
      </c>
      <c r="K191" s="5">
        <f t="shared" si="74"/>
        <v>0</v>
      </c>
      <c r="L191" s="5">
        <f t="shared" si="74"/>
        <v>0</v>
      </c>
      <c r="M191" s="5">
        <f t="shared" si="74"/>
        <v>0</v>
      </c>
      <c r="N191" s="5">
        <f t="shared" si="74"/>
        <v>0</v>
      </c>
      <c r="O191" s="5">
        <f t="shared" si="74"/>
        <v>0</v>
      </c>
      <c r="P191" s="5">
        <f t="shared" si="74"/>
        <v>0</v>
      </c>
      <c r="Q191" s="5">
        <f t="shared" si="74"/>
        <v>0</v>
      </c>
      <c r="R191" s="5">
        <f t="shared" si="74"/>
        <v>0</v>
      </c>
      <c r="S191" s="16">
        <f t="shared" si="75"/>
        <v>0</v>
      </c>
    </row>
    <row r="192" spans="1:19" x14ac:dyDescent="0.25">
      <c r="A192" s="3">
        <f>'CSP5'!$A$181</f>
        <v>2400</v>
      </c>
      <c r="B192" s="16">
        <f t="shared" si="73"/>
        <v>15.46875</v>
      </c>
      <c r="C192" s="5">
        <f t="shared" si="74"/>
        <v>15.46875</v>
      </c>
      <c r="D192" s="5">
        <f t="shared" si="74"/>
        <v>15.46875</v>
      </c>
      <c r="E192" s="5">
        <f t="shared" si="74"/>
        <v>15.46875</v>
      </c>
      <c r="F192" s="5">
        <f t="shared" si="74"/>
        <v>15.46875</v>
      </c>
      <c r="G192" s="5">
        <f t="shared" si="74"/>
        <v>15.46875</v>
      </c>
      <c r="H192" s="5">
        <f t="shared" si="74"/>
        <v>15.46875</v>
      </c>
      <c r="I192" s="5">
        <f t="shared" si="74"/>
        <v>15.46875</v>
      </c>
      <c r="J192" s="5">
        <f t="shared" si="74"/>
        <v>7.9687499999999991</v>
      </c>
      <c r="K192" s="5">
        <f t="shared" si="74"/>
        <v>7.9687499999999991</v>
      </c>
      <c r="L192" s="5">
        <f t="shared" si="74"/>
        <v>7.9687499999999991</v>
      </c>
      <c r="M192" s="5">
        <f t="shared" si="74"/>
        <v>7.9687499999999991</v>
      </c>
      <c r="N192" s="5">
        <f t="shared" si="74"/>
        <v>7.9687499999999991</v>
      </c>
      <c r="O192" s="5">
        <f t="shared" si="74"/>
        <v>7.03125</v>
      </c>
      <c r="P192" s="5">
        <f t="shared" si="74"/>
        <v>7.9687499999999991</v>
      </c>
      <c r="Q192" s="5">
        <f t="shared" si="74"/>
        <v>9.0234380000000005</v>
      </c>
      <c r="R192" s="5">
        <f t="shared" si="74"/>
        <v>9.0234380000000005</v>
      </c>
      <c r="S192" s="16">
        <f t="shared" si="75"/>
        <v>9.0234380000000005</v>
      </c>
    </row>
    <row r="193" spans="1:19" x14ac:dyDescent="0.25">
      <c r="A193" s="3">
        <f>'CSP5'!$A$182</f>
        <v>2600</v>
      </c>
      <c r="B193" s="16">
        <f t="shared" si="73"/>
        <v>15.46875</v>
      </c>
      <c r="C193" s="5">
        <f t="shared" si="74"/>
        <v>15.46875</v>
      </c>
      <c r="D193" s="5">
        <f t="shared" si="74"/>
        <v>15.46875</v>
      </c>
      <c r="E193" s="5">
        <f t="shared" si="74"/>
        <v>15.46875</v>
      </c>
      <c r="F193" s="5">
        <f t="shared" si="74"/>
        <v>15.46875</v>
      </c>
      <c r="G193" s="5">
        <f t="shared" si="74"/>
        <v>15.46875</v>
      </c>
      <c r="H193" s="5">
        <f t="shared" si="74"/>
        <v>15.46875</v>
      </c>
      <c r="I193" s="5">
        <f t="shared" si="74"/>
        <v>15.46875</v>
      </c>
      <c r="J193" s="5">
        <f t="shared" si="74"/>
        <v>7.96875</v>
      </c>
      <c r="K193" s="5">
        <f t="shared" si="74"/>
        <v>12.539063000000001</v>
      </c>
      <c r="L193" s="5">
        <f t="shared" si="74"/>
        <v>12.539063000000001</v>
      </c>
      <c r="M193" s="5">
        <f t="shared" si="74"/>
        <v>12.539063000000001</v>
      </c>
      <c r="N193" s="5">
        <f t="shared" si="74"/>
        <v>12.539063000000001</v>
      </c>
      <c r="O193" s="5">
        <f t="shared" si="74"/>
        <v>12.539063000000001</v>
      </c>
      <c r="P193" s="5">
        <f t="shared" si="74"/>
        <v>12.539063000000001</v>
      </c>
      <c r="Q193" s="5">
        <f t="shared" si="74"/>
        <v>12.539063000000001</v>
      </c>
      <c r="R193" s="5">
        <f t="shared" si="74"/>
        <v>12.539063000000001</v>
      </c>
      <c r="S193" s="16">
        <f t="shared" si="75"/>
        <v>12.539063000000001</v>
      </c>
    </row>
    <row r="194" spans="1:19" x14ac:dyDescent="0.25">
      <c r="A194" s="3">
        <f>'CSP5'!$A$183</f>
        <v>2800</v>
      </c>
      <c r="B194" s="16">
        <f t="shared" si="73"/>
        <v>0</v>
      </c>
      <c r="C194" s="5">
        <f t="shared" si="74"/>
        <v>0</v>
      </c>
      <c r="D194" s="5">
        <f t="shared" si="74"/>
        <v>1.9921880000000003</v>
      </c>
      <c r="E194" s="5">
        <f t="shared" si="74"/>
        <v>3.984375</v>
      </c>
      <c r="F194" s="5">
        <f t="shared" si="74"/>
        <v>5.9765629999999996</v>
      </c>
      <c r="G194" s="5">
        <f t="shared" si="74"/>
        <v>7.96875</v>
      </c>
      <c r="H194" s="5">
        <f t="shared" si="74"/>
        <v>7.96875</v>
      </c>
      <c r="I194" s="5">
        <f t="shared" si="74"/>
        <v>7.96875</v>
      </c>
      <c r="J194" s="5">
        <f t="shared" si="74"/>
        <v>7.96875</v>
      </c>
      <c r="K194" s="5">
        <f t="shared" si="74"/>
        <v>13.476563000000001</v>
      </c>
      <c r="L194" s="5">
        <f t="shared" si="74"/>
        <v>13.476563000000001</v>
      </c>
      <c r="M194" s="5">
        <f t="shared" si="74"/>
        <v>13.476563000000001</v>
      </c>
      <c r="N194" s="5">
        <f t="shared" si="74"/>
        <v>13.476563000000001</v>
      </c>
      <c r="O194" s="5">
        <f t="shared" si="74"/>
        <v>13.476563000000001</v>
      </c>
      <c r="P194" s="5">
        <f t="shared" si="74"/>
        <v>13.476563000000001</v>
      </c>
      <c r="Q194" s="5">
        <f t="shared" si="74"/>
        <v>13.59375</v>
      </c>
      <c r="R194" s="5">
        <f t="shared" si="74"/>
        <v>14.0625</v>
      </c>
      <c r="S194" s="16">
        <f t="shared" si="75"/>
        <v>14.0625</v>
      </c>
    </row>
    <row r="195" spans="1:19" x14ac:dyDescent="0.25">
      <c r="A195" s="3">
        <f>'CSP5'!$A$184</f>
        <v>2900</v>
      </c>
      <c r="B195" s="16">
        <f t="shared" si="73"/>
        <v>0</v>
      </c>
      <c r="C195" s="5">
        <f t="shared" si="74"/>
        <v>0</v>
      </c>
      <c r="D195" s="5">
        <f t="shared" si="74"/>
        <v>1.9921880000000003</v>
      </c>
      <c r="E195" s="5">
        <f t="shared" si="74"/>
        <v>3.984375</v>
      </c>
      <c r="F195" s="5">
        <f t="shared" si="74"/>
        <v>5.9765629999999996</v>
      </c>
      <c r="G195" s="5">
        <f t="shared" si="74"/>
        <v>7.96875</v>
      </c>
      <c r="H195" s="5">
        <f t="shared" si="74"/>
        <v>7.96875</v>
      </c>
      <c r="I195" s="5">
        <f t="shared" si="74"/>
        <v>7.96875</v>
      </c>
      <c r="J195" s="5">
        <f t="shared" si="74"/>
        <v>7.96875</v>
      </c>
      <c r="K195" s="5">
        <f t="shared" si="74"/>
        <v>13.945313000000001</v>
      </c>
      <c r="L195" s="5">
        <f t="shared" si="74"/>
        <v>13.945313000000001</v>
      </c>
      <c r="M195" s="5">
        <f t="shared" si="74"/>
        <v>13.945313000000001</v>
      </c>
      <c r="N195" s="5">
        <f t="shared" si="74"/>
        <v>13.945313000000001</v>
      </c>
      <c r="O195" s="5">
        <f t="shared" si="74"/>
        <v>13.945313000000001</v>
      </c>
      <c r="P195" s="5">
        <f t="shared" si="74"/>
        <v>14.0625</v>
      </c>
      <c r="Q195" s="5">
        <f t="shared" si="74"/>
        <v>14.414063000000001</v>
      </c>
      <c r="R195" s="5">
        <f t="shared" si="74"/>
        <v>14.882813000000001</v>
      </c>
      <c r="S195" s="16">
        <f t="shared" si="75"/>
        <v>14.882813000000001</v>
      </c>
    </row>
    <row r="196" spans="1:19" x14ac:dyDescent="0.25">
      <c r="A196" s="3">
        <f>'CSP5'!$A$185</f>
        <v>3000</v>
      </c>
      <c r="B196" s="16">
        <f t="shared" si="73"/>
        <v>0</v>
      </c>
      <c r="C196" s="5">
        <f t="shared" si="74"/>
        <v>0</v>
      </c>
      <c r="D196" s="5">
        <f t="shared" si="74"/>
        <v>0</v>
      </c>
      <c r="E196" s="5">
        <f t="shared" si="74"/>
        <v>0</v>
      </c>
      <c r="F196" s="5">
        <f t="shared" si="74"/>
        <v>0</v>
      </c>
      <c r="G196" s="5">
        <f t="shared" si="74"/>
        <v>0</v>
      </c>
      <c r="H196" s="5">
        <f t="shared" si="74"/>
        <v>0</v>
      </c>
      <c r="I196" s="5">
        <f t="shared" si="74"/>
        <v>0</v>
      </c>
      <c r="J196" s="5">
        <f t="shared" si="74"/>
        <v>0</v>
      </c>
      <c r="K196" s="5">
        <f t="shared" si="74"/>
        <v>14.414063000000001</v>
      </c>
      <c r="L196" s="5">
        <f t="shared" si="74"/>
        <v>14.414063000000001</v>
      </c>
      <c r="M196" s="5">
        <f t="shared" si="74"/>
        <v>14.414063000000001</v>
      </c>
      <c r="N196" s="5">
        <f t="shared" si="74"/>
        <v>14.414063000000001</v>
      </c>
      <c r="O196" s="5">
        <f t="shared" si="74"/>
        <v>14.414063000000001</v>
      </c>
      <c r="P196" s="5">
        <f t="shared" si="74"/>
        <v>14.414063000000001</v>
      </c>
      <c r="Q196" s="5">
        <f t="shared" si="74"/>
        <v>14.414063000000001</v>
      </c>
      <c r="R196" s="5">
        <f t="shared" si="74"/>
        <v>14.414063000000001</v>
      </c>
      <c r="S196" s="16">
        <f t="shared" si="75"/>
        <v>14.414063000000001</v>
      </c>
    </row>
    <row r="197" spans="1:19" x14ac:dyDescent="0.25">
      <c r="A197" s="3">
        <f>'CSP5'!$A$186</f>
        <v>3200</v>
      </c>
      <c r="B197" s="16">
        <f t="shared" si="73"/>
        <v>0</v>
      </c>
      <c r="C197" s="5">
        <f t="shared" si="74"/>
        <v>0</v>
      </c>
      <c r="D197" s="5">
        <f t="shared" si="74"/>
        <v>0</v>
      </c>
      <c r="E197" s="5">
        <f t="shared" si="74"/>
        <v>0</v>
      </c>
      <c r="F197" s="5">
        <f t="shared" si="74"/>
        <v>0</v>
      </c>
      <c r="G197" s="5">
        <f t="shared" si="74"/>
        <v>0</v>
      </c>
      <c r="H197" s="5">
        <f t="shared" si="74"/>
        <v>0</v>
      </c>
      <c r="I197" s="5">
        <f t="shared" si="74"/>
        <v>0</v>
      </c>
      <c r="J197" s="5">
        <f t="shared" si="74"/>
        <v>0</v>
      </c>
      <c r="K197" s="5">
        <f t="shared" si="74"/>
        <v>15.46875</v>
      </c>
      <c r="L197" s="5">
        <f t="shared" si="74"/>
        <v>15.46875</v>
      </c>
      <c r="M197" s="5">
        <f t="shared" si="74"/>
        <v>15.46875</v>
      </c>
      <c r="N197" s="5">
        <f t="shared" si="74"/>
        <v>15.46875</v>
      </c>
      <c r="O197" s="5">
        <f t="shared" si="74"/>
        <v>15.46875</v>
      </c>
      <c r="P197" s="5">
        <f t="shared" si="74"/>
        <v>15.46875</v>
      </c>
      <c r="Q197" s="5">
        <f t="shared" si="74"/>
        <v>15.46875</v>
      </c>
      <c r="R197" s="5">
        <f t="shared" ref="R197" si="76">($A197*360*R172)/(60*1000000)</f>
        <v>15.46875</v>
      </c>
      <c r="S197" s="16">
        <f t="shared" si="75"/>
        <v>15.46875</v>
      </c>
    </row>
    <row r="198" spans="1:19" x14ac:dyDescent="0.25">
      <c r="A198" s="3">
        <f>'CSP5'!$A$187</f>
        <v>3300</v>
      </c>
      <c r="B198" s="16">
        <f t="shared" si="73"/>
        <v>0</v>
      </c>
      <c r="C198" s="5">
        <f t="shared" ref="C198:R199" si="77">($A198*360*C173)/(60*1000000)</f>
        <v>0</v>
      </c>
      <c r="D198" s="5">
        <f t="shared" si="77"/>
        <v>0</v>
      </c>
      <c r="E198" s="5">
        <f t="shared" si="77"/>
        <v>0</v>
      </c>
      <c r="F198" s="5">
        <f t="shared" si="77"/>
        <v>0</v>
      </c>
      <c r="G198" s="5">
        <f t="shared" si="77"/>
        <v>0</v>
      </c>
      <c r="H198" s="5">
        <f t="shared" si="77"/>
        <v>0</v>
      </c>
      <c r="I198" s="5">
        <f t="shared" si="77"/>
        <v>0</v>
      </c>
      <c r="J198" s="5">
        <f t="shared" si="77"/>
        <v>0</v>
      </c>
      <c r="K198" s="5">
        <f t="shared" si="77"/>
        <v>15.9375</v>
      </c>
      <c r="L198" s="5">
        <f t="shared" si="77"/>
        <v>15.9375</v>
      </c>
      <c r="M198" s="5">
        <f t="shared" si="77"/>
        <v>15.9375</v>
      </c>
      <c r="N198" s="5">
        <f t="shared" si="77"/>
        <v>15.9375</v>
      </c>
      <c r="O198" s="5">
        <f t="shared" si="77"/>
        <v>15.9375</v>
      </c>
      <c r="P198" s="5">
        <f t="shared" si="77"/>
        <v>15.9375</v>
      </c>
      <c r="Q198" s="5">
        <f t="shared" si="77"/>
        <v>15.9375</v>
      </c>
      <c r="R198" s="5">
        <f t="shared" si="77"/>
        <v>15.9375</v>
      </c>
      <c r="S198" s="16">
        <f t="shared" si="75"/>
        <v>15.9375</v>
      </c>
    </row>
    <row r="199" spans="1:19" x14ac:dyDescent="0.25">
      <c r="A199" s="3">
        <f>'CSP5'!$A$188</f>
        <v>3500</v>
      </c>
      <c r="B199" s="16">
        <f t="shared" si="73"/>
        <v>0</v>
      </c>
      <c r="C199" s="5">
        <f t="shared" si="77"/>
        <v>0</v>
      </c>
      <c r="D199" s="5">
        <f t="shared" si="77"/>
        <v>0</v>
      </c>
      <c r="E199" s="5">
        <f t="shared" si="77"/>
        <v>0</v>
      </c>
      <c r="F199" s="5">
        <f t="shared" si="77"/>
        <v>0</v>
      </c>
      <c r="G199" s="5">
        <f t="shared" si="77"/>
        <v>0</v>
      </c>
      <c r="H199" s="5">
        <f t="shared" si="77"/>
        <v>0</v>
      </c>
      <c r="I199" s="5">
        <f t="shared" si="77"/>
        <v>0</v>
      </c>
      <c r="J199" s="5">
        <f t="shared" si="77"/>
        <v>0</v>
      </c>
      <c r="K199" s="5">
        <f t="shared" si="77"/>
        <v>16.757812999999999</v>
      </c>
      <c r="L199" s="5">
        <f t="shared" si="77"/>
        <v>16.757812999999999</v>
      </c>
      <c r="M199" s="5">
        <f t="shared" si="77"/>
        <v>16.757812999999999</v>
      </c>
      <c r="N199" s="5">
        <f t="shared" si="77"/>
        <v>16.757812999999999</v>
      </c>
      <c r="O199" s="5">
        <f t="shared" si="77"/>
        <v>16.757812999999999</v>
      </c>
      <c r="P199" s="5">
        <f t="shared" si="77"/>
        <v>16.757812999999999</v>
      </c>
      <c r="Q199" s="5">
        <f t="shared" si="77"/>
        <v>16.757812999999999</v>
      </c>
      <c r="R199" s="5">
        <f t="shared" si="77"/>
        <v>16.757812999999999</v>
      </c>
      <c r="S199" s="16">
        <f t="shared" si="75"/>
        <v>16.757812999999999</v>
      </c>
    </row>
    <row r="200" spans="1:19" x14ac:dyDescent="0.25">
      <c r="A200" s="13">
        <f>'CSP5'!$A$189</f>
        <v>3501</v>
      </c>
      <c r="B200" s="16">
        <f>B199</f>
        <v>0</v>
      </c>
      <c r="C200" s="16">
        <f t="shared" ref="C200:S200" si="78">C199</f>
        <v>0</v>
      </c>
      <c r="D200" s="16">
        <f t="shared" si="78"/>
        <v>0</v>
      </c>
      <c r="E200" s="16">
        <f t="shared" si="78"/>
        <v>0</v>
      </c>
      <c r="F200" s="16">
        <f t="shared" si="78"/>
        <v>0</v>
      </c>
      <c r="G200" s="16">
        <f t="shared" si="78"/>
        <v>0</v>
      </c>
      <c r="H200" s="16">
        <f t="shared" si="78"/>
        <v>0</v>
      </c>
      <c r="I200" s="16">
        <f t="shared" si="78"/>
        <v>0</v>
      </c>
      <c r="J200" s="16">
        <f t="shared" si="78"/>
        <v>0</v>
      </c>
      <c r="K200" s="16">
        <f t="shared" si="78"/>
        <v>16.757812999999999</v>
      </c>
      <c r="L200" s="16">
        <f t="shared" si="78"/>
        <v>16.757812999999999</v>
      </c>
      <c r="M200" s="16">
        <f t="shared" si="78"/>
        <v>16.757812999999999</v>
      </c>
      <c r="N200" s="16">
        <f t="shared" si="78"/>
        <v>16.757812999999999</v>
      </c>
      <c r="O200" s="16">
        <f t="shared" si="78"/>
        <v>16.757812999999999</v>
      </c>
      <c r="P200" s="16">
        <f t="shared" si="78"/>
        <v>16.757812999999999</v>
      </c>
      <c r="Q200" s="16">
        <f t="shared" si="78"/>
        <v>16.757812999999999</v>
      </c>
      <c r="R200" s="16">
        <f t="shared" si="78"/>
        <v>16.757812999999999</v>
      </c>
      <c r="S200" s="16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Q45"/>
  <sheetViews>
    <sheetView tabSelected="1" workbookViewId="0">
      <selection activeCell="G47" sqref="G47"/>
    </sheetView>
  </sheetViews>
  <sheetFormatPr defaultRowHeight="15" x14ac:dyDescent="0.25"/>
  <cols>
    <col min="1" max="1" width="5" bestFit="1" customWidth="1"/>
    <col min="2" max="6" width="9.28515625" bestFit="1" customWidth="1"/>
    <col min="7" max="17" width="10.28515625" bestFit="1" customWidth="1"/>
  </cols>
  <sheetData>
    <row r="1" spans="1:17" x14ac:dyDescent="0.25">
      <c r="A1" s="17"/>
      <c r="B1" s="51" t="s">
        <v>1189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x14ac:dyDescent="0.25">
      <c r="A2" s="37"/>
      <c r="B2" s="37" t="str">
        <f>'CSP5'!$B$167</f>
        <v>mm3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x14ac:dyDescent="0.25">
      <c r="A3" s="37" t="str">
        <f>'CSP5'!$A$168</f>
        <v>RPM</v>
      </c>
      <c r="B3" s="37">
        <f>'CSP5'!$C$168</f>
        <v>0</v>
      </c>
      <c r="C3" s="37">
        <f>'CSP5'!$D$168</f>
        <v>10</v>
      </c>
      <c r="D3" s="37">
        <f>'CSP5'!$E$168</f>
        <v>20</v>
      </c>
      <c r="E3" s="37">
        <f>'CSP5'!$F$168</f>
        <v>30</v>
      </c>
      <c r="F3" s="37">
        <f>'CSP5'!$G$168</f>
        <v>45</v>
      </c>
      <c r="G3" s="37">
        <f>'CSP5'!$H$168</f>
        <v>55</v>
      </c>
      <c r="H3" s="37">
        <f>'CSP5'!$I$168</f>
        <v>65</v>
      </c>
      <c r="I3" s="37">
        <f>'CSP5'!$J$168</f>
        <v>75</v>
      </c>
      <c r="J3" s="37">
        <f>'CSP5'!$K$168</f>
        <v>85</v>
      </c>
      <c r="K3" s="37">
        <f>'CSP5'!$L$168</f>
        <v>95</v>
      </c>
      <c r="L3" s="37">
        <f>'CSP5'!$M$168</f>
        <v>110</v>
      </c>
      <c r="M3" s="37">
        <f>'CSP5'!$N$168</f>
        <v>120</v>
      </c>
      <c r="N3" s="37">
        <f>'CSP5'!$O$168</f>
        <v>125</v>
      </c>
      <c r="O3" s="37">
        <f>'CSP5'!$P$168</f>
        <v>130</v>
      </c>
      <c r="P3" s="37">
        <f>'CSP5'!$Q$168</f>
        <v>135</v>
      </c>
      <c r="Q3" s="37">
        <f>'CSP5'!$R$168</f>
        <v>140</v>
      </c>
    </row>
    <row r="4" spans="1:17" x14ac:dyDescent="0.25">
      <c r="A4" s="38">
        <f>'CSP5'!$A$170</f>
        <v>620</v>
      </c>
      <c r="B4" s="5">
        <v>-30</v>
      </c>
      <c r="C4" s="5">
        <v>-30</v>
      </c>
      <c r="D4" s="5">
        <v>-30</v>
      </c>
      <c r="E4" s="5">
        <v>-30</v>
      </c>
      <c r="F4" s="5">
        <v>-30</v>
      </c>
      <c r="G4" s="5">
        <v>-30</v>
      </c>
      <c r="H4" s="5">
        <v>-30</v>
      </c>
      <c r="I4" s="5">
        <v>-30</v>
      </c>
      <c r="J4" s="5">
        <v>-30</v>
      </c>
      <c r="K4" s="5">
        <v>-30</v>
      </c>
      <c r="L4" s="5">
        <v>-30</v>
      </c>
      <c r="M4" s="5">
        <v>-30</v>
      </c>
      <c r="N4" s="5">
        <v>-30</v>
      </c>
      <c r="O4" s="5">
        <v>-30</v>
      </c>
      <c r="P4" s="5">
        <v>-30</v>
      </c>
      <c r="Q4" s="5">
        <v>-30</v>
      </c>
    </row>
    <row r="5" spans="1:17" x14ac:dyDescent="0.25">
      <c r="A5" s="38">
        <f>'CSP5'!$A$171</f>
        <v>650</v>
      </c>
      <c r="B5" s="5">
        <v>-30</v>
      </c>
      <c r="C5" s="5">
        <v>-30</v>
      </c>
      <c r="D5" s="5">
        <v>-30</v>
      </c>
      <c r="E5" s="5">
        <v>-30</v>
      </c>
      <c r="F5" s="5">
        <v>-30</v>
      </c>
      <c r="G5" s="5">
        <v>-30</v>
      </c>
      <c r="H5" s="5">
        <v>-30</v>
      </c>
      <c r="I5" s="5">
        <v>-30</v>
      </c>
      <c r="J5" s="5">
        <v>-30</v>
      </c>
      <c r="K5" s="5">
        <v>-30</v>
      </c>
      <c r="L5" s="5">
        <v>-30</v>
      </c>
      <c r="M5" s="5">
        <v>-30</v>
      </c>
      <c r="N5" s="5">
        <v>-30</v>
      </c>
      <c r="O5" s="5">
        <v>-30</v>
      </c>
      <c r="P5" s="5">
        <v>-30</v>
      </c>
      <c r="Q5" s="5">
        <v>-30</v>
      </c>
    </row>
    <row r="6" spans="1:17" x14ac:dyDescent="0.25">
      <c r="A6" s="38">
        <f>'CSP5'!$A$172</f>
        <v>800</v>
      </c>
      <c r="B6" s="5">
        <v>-30</v>
      </c>
      <c r="C6" s="5">
        <v>-30</v>
      </c>
      <c r="D6" s="5">
        <v>-30</v>
      </c>
      <c r="E6" s="5">
        <v>-30</v>
      </c>
      <c r="F6" s="5">
        <v>-30</v>
      </c>
      <c r="G6" s="5">
        <v>-30</v>
      </c>
      <c r="H6" s="5">
        <v>-30</v>
      </c>
      <c r="I6" s="5">
        <v>-30</v>
      </c>
      <c r="J6" s="5">
        <v>-30</v>
      </c>
      <c r="K6" s="5">
        <v>-30</v>
      </c>
      <c r="L6" s="5">
        <v>-30</v>
      </c>
      <c r="M6" s="5">
        <v>-30</v>
      </c>
      <c r="N6" s="5">
        <v>-30</v>
      </c>
      <c r="O6" s="5">
        <v>-30</v>
      </c>
      <c r="P6" s="5">
        <v>-30</v>
      </c>
      <c r="Q6" s="5">
        <v>-30</v>
      </c>
    </row>
    <row r="7" spans="1:17" x14ac:dyDescent="0.25">
      <c r="A7" s="38">
        <f>'CSP5'!$A$173</f>
        <v>1000</v>
      </c>
      <c r="B7" s="5">
        <v>-30</v>
      </c>
      <c r="C7" s="5">
        <v>-30</v>
      </c>
      <c r="D7" s="5">
        <v>-30</v>
      </c>
      <c r="E7" s="5">
        <v>-30</v>
      </c>
      <c r="F7" s="5">
        <v>-30</v>
      </c>
      <c r="G7" s="5">
        <v>-30</v>
      </c>
      <c r="H7" s="5">
        <v>-30</v>
      </c>
      <c r="I7" s="5">
        <v>-30</v>
      </c>
      <c r="J7" s="5">
        <v>-30</v>
      </c>
      <c r="K7" s="5">
        <v>-30</v>
      </c>
      <c r="L7" s="5">
        <v>-30</v>
      </c>
      <c r="M7" s="5">
        <v>-30</v>
      </c>
      <c r="N7" s="5">
        <v>-30</v>
      </c>
      <c r="O7" s="5">
        <v>-30</v>
      </c>
      <c r="P7" s="5">
        <v>-30</v>
      </c>
      <c r="Q7" s="5">
        <v>-30</v>
      </c>
    </row>
    <row r="8" spans="1:17" x14ac:dyDescent="0.25">
      <c r="A8" s="38">
        <f>'CSP5'!$A$174</f>
        <v>1200</v>
      </c>
      <c r="B8" s="5">
        <v>-30</v>
      </c>
      <c r="C8" s="5">
        <v>-30</v>
      </c>
      <c r="D8" s="5">
        <v>-30</v>
      </c>
      <c r="E8" s="5">
        <v>-30</v>
      </c>
      <c r="F8" s="5">
        <v>-30</v>
      </c>
      <c r="G8" s="5">
        <v>-30</v>
      </c>
      <c r="H8" s="5">
        <v>-30</v>
      </c>
      <c r="I8" s="5">
        <v>-30</v>
      </c>
      <c r="J8" s="5">
        <v>-30</v>
      </c>
      <c r="K8" s="5">
        <v>-30</v>
      </c>
      <c r="L8" s="5">
        <v>-30</v>
      </c>
      <c r="M8" s="5">
        <v>-30</v>
      </c>
      <c r="N8" s="5">
        <v>-30</v>
      </c>
      <c r="O8" s="5">
        <v>-30</v>
      </c>
      <c r="P8" s="5">
        <v>-30</v>
      </c>
      <c r="Q8" s="5">
        <v>-30</v>
      </c>
    </row>
    <row r="9" spans="1:17" x14ac:dyDescent="0.25">
      <c r="A9" s="38">
        <f>'CSP5'!$A$175</f>
        <v>1400</v>
      </c>
      <c r="B9" s="5">
        <v>-30</v>
      </c>
      <c r="C9" s="5">
        <v>-30</v>
      </c>
      <c r="D9" s="5">
        <v>-30</v>
      </c>
      <c r="E9" s="5">
        <v>-30</v>
      </c>
      <c r="F9" s="5">
        <v>-30</v>
      </c>
      <c r="G9" s="5">
        <v>-30</v>
      </c>
      <c r="H9" s="5">
        <v>-30</v>
      </c>
      <c r="I9" s="5">
        <v>-30</v>
      </c>
      <c r="J9" s="5">
        <v>-30</v>
      </c>
      <c r="K9" s="5">
        <v>-30</v>
      </c>
      <c r="L9" s="5">
        <v>-30</v>
      </c>
      <c r="M9" s="5">
        <v>-30</v>
      </c>
      <c r="N9" s="5">
        <v>-30</v>
      </c>
      <c r="O9" s="5">
        <v>-30</v>
      </c>
      <c r="P9" s="5">
        <v>-30</v>
      </c>
      <c r="Q9" s="5">
        <v>-30</v>
      </c>
    </row>
    <row r="10" spans="1:17" x14ac:dyDescent="0.25">
      <c r="A10" s="38">
        <f>'CSP5'!$A$176</f>
        <v>1550</v>
      </c>
      <c r="B10" s="5">
        <v>-30</v>
      </c>
      <c r="C10" s="5">
        <v>-30</v>
      </c>
      <c r="D10" s="5">
        <v>-30</v>
      </c>
      <c r="E10" s="5">
        <v>-30</v>
      </c>
      <c r="F10" s="5">
        <v>-30</v>
      </c>
      <c r="G10" s="5">
        <v>-30</v>
      </c>
      <c r="H10" s="5">
        <v>-30</v>
      </c>
      <c r="I10" s="5">
        <v>-30</v>
      </c>
      <c r="J10" s="5">
        <v>-30</v>
      </c>
      <c r="K10" s="5">
        <v>-30</v>
      </c>
      <c r="L10" s="5">
        <v>-30</v>
      </c>
      <c r="M10" s="5">
        <v>-30</v>
      </c>
      <c r="N10" s="5">
        <v>-30</v>
      </c>
      <c r="O10" s="5">
        <v>-30</v>
      </c>
      <c r="P10" s="5">
        <v>-30</v>
      </c>
      <c r="Q10" s="5">
        <v>-30</v>
      </c>
    </row>
    <row r="11" spans="1:17" x14ac:dyDescent="0.25">
      <c r="A11" s="38">
        <f>'CSP5'!$A$177</f>
        <v>1700</v>
      </c>
      <c r="B11" s="5">
        <v>-30</v>
      </c>
      <c r="C11" s="5">
        <v>-30</v>
      </c>
      <c r="D11" s="5">
        <v>-30</v>
      </c>
      <c r="E11" s="5">
        <v>-30</v>
      </c>
      <c r="F11" s="5">
        <v>-30</v>
      </c>
      <c r="G11" s="5">
        <v>-30</v>
      </c>
      <c r="H11" s="5">
        <v>-30</v>
      </c>
      <c r="I11" s="5">
        <v>-30</v>
      </c>
      <c r="J11" s="5">
        <v>-30</v>
      </c>
      <c r="K11" s="5">
        <v>-30</v>
      </c>
      <c r="L11" s="5">
        <v>-30</v>
      </c>
      <c r="M11" s="5">
        <v>-30</v>
      </c>
      <c r="N11" s="5">
        <v>-30</v>
      </c>
      <c r="O11" s="5">
        <v>-30</v>
      </c>
      <c r="P11" s="5">
        <v>-30</v>
      </c>
      <c r="Q11" s="5">
        <v>-30</v>
      </c>
    </row>
    <row r="12" spans="1:17" x14ac:dyDescent="0.25">
      <c r="A12" s="38">
        <f>'CSP5'!$A$178</f>
        <v>1800</v>
      </c>
      <c r="B12" s="5">
        <v>-30</v>
      </c>
      <c r="C12" s="5">
        <v>-30</v>
      </c>
      <c r="D12" s="5">
        <v>-30</v>
      </c>
      <c r="E12" s="5">
        <v>-30</v>
      </c>
      <c r="F12" s="5">
        <v>-30</v>
      </c>
      <c r="G12" s="5">
        <v>-30</v>
      </c>
      <c r="H12" s="5">
        <v>-30</v>
      </c>
      <c r="I12" s="5">
        <v>-30</v>
      </c>
      <c r="J12" s="5">
        <v>-30</v>
      </c>
      <c r="K12" s="5">
        <v>-30</v>
      </c>
      <c r="L12" s="5">
        <v>-30</v>
      </c>
      <c r="M12" s="5">
        <v>-30</v>
      </c>
      <c r="N12" s="5">
        <v>-30</v>
      </c>
      <c r="O12" s="5">
        <v>-30</v>
      </c>
      <c r="P12" s="5">
        <v>-30</v>
      </c>
      <c r="Q12" s="5">
        <v>-30</v>
      </c>
    </row>
    <row r="13" spans="1:17" x14ac:dyDescent="0.25">
      <c r="A13" s="38">
        <f>'CSP5'!$A$179</f>
        <v>2000</v>
      </c>
      <c r="B13" s="5">
        <v>-30</v>
      </c>
      <c r="C13" s="5">
        <v>-30</v>
      </c>
      <c r="D13" s="5">
        <v>-30</v>
      </c>
      <c r="E13" s="5">
        <v>-30</v>
      </c>
      <c r="F13" s="5">
        <v>-30</v>
      </c>
      <c r="G13" s="5">
        <v>-30</v>
      </c>
      <c r="H13" s="5">
        <v>-30</v>
      </c>
      <c r="I13" s="5">
        <v>-30</v>
      </c>
      <c r="J13" s="5">
        <v>-30</v>
      </c>
      <c r="K13" s="5">
        <v>-30</v>
      </c>
      <c r="L13" s="5">
        <v>-30</v>
      </c>
      <c r="M13" s="5">
        <v>-30</v>
      </c>
      <c r="N13" s="5">
        <v>-30</v>
      </c>
      <c r="O13" s="5">
        <v>-30</v>
      </c>
      <c r="P13" s="5">
        <v>-30</v>
      </c>
      <c r="Q13" s="5">
        <v>-30</v>
      </c>
    </row>
    <row r="14" spans="1:17" x14ac:dyDescent="0.25">
      <c r="A14" s="38">
        <f>'CSP5'!$A$180</f>
        <v>2200</v>
      </c>
      <c r="B14" s="5">
        <v>-30</v>
      </c>
      <c r="C14" s="5">
        <v>-30</v>
      </c>
      <c r="D14" s="5">
        <v>-30</v>
      </c>
      <c r="E14" s="5">
        <v>-30</v>
      </c>
      <c r="F14" s="5">
        <v>-30</v>
      </c>
      <c r="G14" s="5">
        <v>-30</v>
      </c>
      <c r="H14" s="5">
        <v>-30</v>
      </c>
      <c r="I14" s="5">
        <v>-30</v>
      </c>
      <c r="J14" s="5">
        <v>-30</v>
      </c>
      <c r="K14" s="5">
        <v>-30</v>
      </c>
      <c r="L14" s="5">
        <v>-30</v>
      </c>
      <c r="M14" s="5">
        <v>-30</v>
      </c>
      <c r="N14" s="5">
        <v>-30</v>
      </c>
      <c r="O14" s="5">
        <v>-30</v>
      </c>
      <c r="P14" s="5">
        <v>-30</v>
      </c>
      <c r="Q14" s="5">
        <v>-30</v>
      </c>
    </row>
    <row r="15" spans="1:17" x14ac:dyDescent="0.25">
      <c r="A15" s="38">
        <f>'CSP5'!$A$181</f>
        <v>2400</v>
      </c>
      <c r="B15" s="5">
        <v>-30</v>
      </c>
      <c r="C15" s="5">
        <v>-30</v>
      </c>
      <c r="D15" s="5">
        <v>-30</v>
      </c>
      <c r="E15" s="5">
        <v>-30</v>
      </c>
      <c r="F15" s="5">
        <v>-30</v>
      </c>
      <c r="G15" s="5">
        <v>-30</v>
      </c>
      <c r="H15" s="5">
        <v>-30</v>
      </c>
      <c r="I15" s="5">
        <v>-30</v>
      </c>
      <c r="J15" s="5">
        <v>-30</v>
      </c>
      <c r="K15" s="5">
        <v>-30</v>
      </c>
      <c r="L15" s="5">
        <v>-30</v>
      </c>
      <c r="M15" s="5">
        <v>-30</v>
      </c>
      <c r="N15" s="5">
        <v>-30</v>
      </c>
      <c r="O15" s="5">
        <v>-30</v>
      </c>
      <c r="P15" s="5">
        <v>-30</v>
      </c>
      <c r="Q15" s="5">
        <v>-30</v>
      </c>
    </row>
    <row r="16" spans="1:17" x14ac:dyDescent="0.25">
      <c r="A16" s="38">
        <f>'CSP5'!$A$182</f>
        <v>2600</v>
      </c>
      <c r="B16" s="5">
        <v>-30</v>
      </c>
      <c r="C16" s="5">
        <v>-30</v>
      </c>
      <c r="D16" s="5">
        <v>-30</v>
      </c>
      <c r="E16" s="5">
        <v>-30</v>
      </c>
      <c r="F16" s="5">
        <v>-30</v>
      </c>
      <c r="G16" s="5">
        <v>-30</v>
      </c>
      <c r="H16" s="5">
        <v>-30</v>
      </c>
      <c r="I16" s="5">
        <v>-30</v>
      </c>
      <c r="J16" s="5">
        <v>-30</v>
      </c>
      <c r="K16" s="5">
        <v>-30</v>
      </c>
      <c r="L16" s="5">
        <v>-30</v>
      </c>
      <c r="M16" s="5">
        <v>-30</v>
      </c>
      <c r="N16" s="5">
        <v>-30</v>
      </c>
      <c r="O16" s="5">
        <v>-30</v>
      </c>
      <c r="P16" s="5">
        <v>-30</v>
      </c>
      <c r="Q16" s="5">
        <v>-30</v>
      </c>
    </row>
    <row r="17" spans="1:17" x14ac:dyDescent="0.25">
      <c r="A17" s="38">
        <f>'CSP5'!$A$183</f>
        <v>2800</v>
      </c>
      <c r="B17" s="5">
        <v>-30</v>
      </c>
      <c r="C17" s="5">
        <v>-30</v>
      </c>
      <c r="D17" s="5">
        <v>-30</v>
      </c>
      <c r="E17" s="5">
        <v>-30</v>
      </c>
      <c r="F17" s="5">
        <v>-30</v>
      </c>
      <c r="G17" s="5">
        <v>-30</v>
      </c>
      <c r="H17" s="5">
        <v>-30</v>
      </c>
      <c r="I17" s="5">
        <v>-30</v>
      </c>
      <c r="J17" s="5">
        <v>-30</v>
      </c>
      <c r="K17" s="5">
        <v>-30</v>
      </c>
      <c r="L17" s="5">
        <v>-30</v>
      </c>
      <c r="M17" s="5">
        <v>-30</v>
      </c>
      <c r="N17" s="5">
        <v>-30</v>
      </c>
      <c r="O17" s="5">
        <v>-30</v>
      </c>
      <c r="P17" s="5">
        <v>-30</v>
      </c>
      <c r="Q17" s="5">
        <v>-30</v>
      </c>
    </row>
    <row r="18" spans="1:17" x14ac:dyDescent="0.25">
      <c r="A18" s="38">
        <f>'CSP5'!$A$184</f>
        <v>2900</v>
      </c>
      <c r="B18" s="5">
        <v>-30</v>
      </c>
      <c r="C18" s="5">
        <v>-30</v>
      </c>
      <c r="D18" s="5">
        <v>-30</v>
      </c>
      <c r="E18" s="5">
        <v>-30</v>
      </c>
      <c r="F18" s="5">
        <v>-30</v>
      </c>
      <c r="G18" s="5">
        <v>-30</v>
      </c>
      <c r="H18" s="5">
        <v>-30</v>
      </c>
      <c r="I18" s="5">
        <v>-30</v>
      </c>
      <c r="J18" s="5">
        <v>-30</v>
      </c>
      <c r="K18" s="5">
        <v>-30</v>
      </c>
      <c r="L18" s="5">
        <v>-30</v>
      </c>
      <c r="M18" s="5">
        <v>-30</v>
      </c>
      <c r="N18" s="5">
        <v>-30</v>
      </c>
      <c r="O18" s="5">
        <v>-30</v>
      </c>
      <c r="P18" s="5">
        <v>-30</v>
      </c>
      <c r="Q18" s="5">
        <v>-30</v>
      </c>
    </row>
    <row r="19" spans="1:17" x14ac:dyDescent="0.25">
      <c r="A19" s="38">
        <f>'CSP5'!$A$185</f>
        <v>3000</v>
      </c>
      <c r="B19" s="5">
        <v>-30</v>
      </c>
      <c r="C19" s="5">
        <v>-30</v>
      </c>
      <c r="D19" s="5">
        <v>-30</v>
      </c>
      <c r="E19" s="5">
        <v>-30</v>
      </c>
      <c r="F19" s="5">
        <v>-30</v>
      </c>
      <c r="G19" s="5">
        <v>-30</v>
      </c>
      <c r="H19" s="5">
        <v>-30</v>
      </c>
      <c r="I19" s="5">
        <v>-30</v>
      </c>
      <c r="J19" s="5">
        <v>-30</v>
      </c>
      <c r="K19" s="5">
        <v>-30</v>
      </c>
      <c r="L19" s="5">
        <v>-30</v>
      </c>
      <c r="M19" s="5">
        <v>-30</v>
      </c>
      <c r="N19" s="5">
        <v>-30</v>
      </c>
      <c r="O19" s="5">
        <v>-30</v>
      </c>
      <c r="P19" s="5">
        <v>-30</v>
      </c>
      <c r="Q19" s="5">
        <v>-30</v>
      </c>
    </row>
    <row r="20" spans="1:17" x14ac:dyDescent="0.25">
      <c r="A20" s="38">
        <f>'CSP5'!$A$186</f>
        <v>3200</v>
      </c>
      <c r="B20" s="5">
        <v>-30</v>
      </c>
      <c r="C20" s="5">
        <v>-30</v>
      </c>
      <c r="D20" s="5">
        <v>-30</v>
      </c>
      <c r="E20" s="5">
        <v>-30</v>
      </c>
      <c r="F20" s="5">
        <v>-30</v>
      </c>
      <c r="G20" s="5">
        <v>-30</v>
      </c>
      <c r="H20" s="5">
        <v>-30</v>
      </c>
      <c r="I20" s="5">
        <v>-30</v>
      </c>
      <c r="J20" s="5">
        <v>-30</v>
      </c>
      <c r="K20" s="5">
        <v>-30</v>
      </c>
      <c r="L20" s="5">
        <v>-30</v>
      </c>
      <c r="M20" s="5">
        <v>-30</v>
      </c>
      <c r="N20" s="5">
        <v>-30</v>
      </c>
      <c r="O20" s="5">
        <v>-30</v>
      </c>
      <c r="P20" s="5">
        <v>-30</v>
      </c>
      <c r="Q20" s="5">
        <v>-30</v>
      </c>
    </row>
    <row r="21" spans="1:17" x14ac:dyDescent="0.25">
      <c r="A21" s="38">
        <f>'CSP5'!$A$187</f>
        <v>3300</v>
      </c>
      <c r="B21" s="5">
        <v>-30</v>
      </c>
      <c r="C21" s="5">
        <v>-30</v>
      </c>
      <c r="D21" s="5">
        <v>-30</v>
      </c>
      <c r="E21" s="5">
        <v>-30</v>
      </c>
      <c r="F21" s="5">
        <v>-30</v>
      </c>
      <c r="G21" s="5">
        <v>-30</v>
      </c>
      <c r="H21" s="5">
        <v>-30</v>
      </c>
      <c r="I21" s="5">
        <v>-30</v>
      </c>
      <c r="J21" s="5">
        <v>-30</v>
      </c>
      <c r="K21" s="5">
        <v>-30</v>
      </c>
      <c r="L21" s="5">
        <v>-30</v>
      </c>
      <c r="M21" s="5">
        <v>-30</v>
      </c>
      <c r="N21" s="5">
        <v>-30</v>
      </c>
      <c r="O21" s="5">
        <v>-30</v>
      </c>
      <c r="P21" s="5">
        <v>-30</v>
      </c>
      <c r="Q21" s="5">
        <v>-30</v>
      </c>
    </row>
    <row r="22" spans="1:17" x14ac:dyDescent="0.25">
      <c r="A22" s="38">
        <f>'CSP5'!$A$188</f>
        <v>3500</v>
      </c>
      <c r="B22" s="5">
        <v>-30</v>
      </c>
      <c r="C22" s="5">
        <v>-30</v>
      </c>
      <c r="D22" s="5">
        <v>-30</v>
      </c>
      <c r="E22" s="5">
        <v>-30</v>
      </c>
      <c r="F22" s="5">
        <v>-30</v>
      </c>
      <c r="G22" s="5">
        <v>-30</v>
      </c>
      <c r="H22" s="5">
        <v>-30</v>
      </c>
      <c r="I22" s="5">
        <v>-30</v>
      </c>
      <c r="J22" s="5">
        <v>-30</v>
      </c>
      <c r="K22" s="5">
        <v>-30</v>
      </c>
      <c r="L22" s="5">
        <v>-30</v>
      </c>
      <c r="M22" s="5">
        <v>-30</v>
      </c>
      <c r="N22" s="5">
        <v>-30</v>
      </c>
      <c r="O22" s="5">
        <v>-30</v>
      </c>
      <c r="P22" s="5">
        <v>-30</v>
      </c>
      <c r="Q22" s="5">
        <v>-34</v>
      </c>
    </row>
    <row r="24" spans="1:17" x14ac:dyDescent="0.25">
      <c r="A24" s="17"/>
      <c r="B24" s="51" t="s">
        <v>1190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1:17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17" x14ac:dyDescent="0.25">
      <c r="A27" s="8">
        <f>'CSP5'!$A$170</f>
        <v>620</v>
      </c>
      <c r="B27" s="56">
        <f>IF(('CSP5'!C170-'Main Injection'!C31)&lt;B4,B4+'Main Injection'!C31,'CSP5'!C170)</f>
        <v>-3.0078130000000001</v>
      </c>
      <c r="C27" s="56">
        <f>IF(('CSP5'!D170-'Main Injection'!D31)&lt;C4,C4+'Main Injection'!D31,'CSP5'!D170)</f>
        <v>-3.0078130000000001</v>
      </c>
      <c r="D27" s="56">
        <f>IF(('CSP5'!E170-'Main Injection'!E31)&lt;D4,D4+'Main Injection'!E31,'CSP5'!E170)</f>
        <v>-3.0078130000000001</v>
      </c>
      <c r="E27" s="56">
        <f>IF(('CSP5'!F170-'Main Injection'!F31)&lt;E4,E4+'Main Injection'!F31,'CSP5'!F170)</f>
        <v>-3.0078130000000001</v>
      </c>
      <c r="F27" s="56">
        <f>IF(('CSP5'!G170-'Main Injection'!G31)&lt;F4,F4+'Main Injection'!G31,'CSP5'!G170)</f>
        <v>-5</v>
      </c>
      <c r="G27" s="56">
        <f>IF(('CSP5'!H170-'Main Injection'!H31)&lt;G4,G4+'Main Injection'!H31,'CSP5'!H170)</f>
        <v>-8.8671880000000005</v>
      </c>
      <c r="H27" s="56">
        <f>IF(('CSP5'!I170-'Main Injection'!I31)&lt;H4,H4+'Main Injection'!I31,'CSP5'!I170)</f>
        <v>-12.03125</v>
      </c>
      <c r="I27" s="56">
        <f>IF(('CSP5'!J170-'Main Injection'!J31)&lt;I4,I4+'Main Injection'!J31,'CSP5'!J170)</f>
        <v>-12.03125</v>
      </c>
      <c r="J27" s="56">
        <f>IF(('CSP5'!K170-'Main Injection'!K31)&lt;J4,J4+'Main Injection'!K31,'CSP5'!K170)</f>
        <v>-12.03125</v>
      </c>
      <c r="K27" s="56">
        <f>IF(('CSP5'!L170-'Main Injection'!L31)&lt;K4,K4+'Main Injection'!L31,'CSP5'!L170)</f>
        <v>-12.03125</v>
      </c>
      <c r="L27" s="56">
        <f>IF(('CSP5'!M170-'Main Injection'!M31)&lt;L4,L4+'Main Injection'!M31,'CSP5'!M170)</f>
        <v>-8.046875</v>
      </c>
      <c r="M27" s="56">
        <f>IF(('CSP5'!N170-'Main Injection'!N31)&lt;M4,M4+'Main Injection'!N31,'CSP5'!N170)</f>
        <v>3.9063000000000001E-2</v>
      </c>
      <c r="N27" s="56">
        <f>IF(('CSP5'!O170-'Main Injection'!O31)&lt;N4,N4+'Main Injection'!O31,'CSP5'!O170)</f>
        <v>3.9063000000000001E-2</v>
      </c>
      <c r="O27" s="56">
        <f>IF(('CSP5'!P170-'Main Injection'!P31)&lt;O4,O4+'Main Injection'!P31,'CSP5'!P170)</f>
        <v>3.9063000000000001E-2</v>
      </c>
      <c r="P27" s="56">
        <f>IF(('CSP5'!Q170-'Main Injection'!Q31)&lt;P4,P4+'Main Injection'!Q31,'CSP5'!Q170)</f>
        <v>3.9063000000000001E-2</v>
      </c>
      <c r="Q27" s="56">
        <f>IF(('CSP5'!R170-'Main Injection'!R31)&lt;Q4,Q4+'Main Injection'!R31,'CSP5'!R170)</f>
        <v>3.9063000000000001E-2</v>
      </c>
    </row>
    <row r="28" spans="1:17" x14ac:dyDescent="0.25">
      <c r="A28" s="8">
        <f>'CSP5'!$A$171</f>
        <v>650</v>
      </c>
      <c r="B28" s="56">
        <f>IF(('CSP5'!C171-'Main Injection'!C32)&lt;B5,B5+'Main Injection'!C32,'CSP5'!C171)</f>
        <v>-3.9453130000000001</v>
      </c>
      <c r="C28" s="56">
        <f>IF(('CSP5'!D171-'Main Injection'!D32)&lt;C5,C5+'Main Injection'!D32,'CSP5'!D171)</f>
        <v>-4.53125</v>
      </c>
      <c r="D28" s="56">
        <f>IF(('CSP5'!E171-'Main Injection'!E32)&lt;D5,D5+'Main Injection'!E32,'CSP5'!E171)</f>
        <v>-4.53125</v>
      </c>
      <c r="E28" s="56">
        <f>IF(('CSP5'!F171-'Main Injection'!F32)&lt;E5,E5+'Main Injection'!F32,'CSP5'!F171)</f>
        <v>-5</v>
      </c>
      <c r="F28" s="56">
        <f>IF(('CSP5'!G171-'Main Injection'!G32)&lt;F5,F5+'Main Injection'!G32,'CSP5'!G171)</f>
        <v>-8.515625</v>
      </c>
      <c r="G28" s="56">
        <f>IF(('CSP5'!H171-'Main Injection'!H32)&lt;G5,G5+'Main Injection'!H32,'CSP5'!H171)</f>
        <v>-9.921875</v>
      </c>
      <c r="H28" s="56">
        <f>IF(('CSP5'!I171-'Main Injection'!I32)&lt;H5,H5+'Main Injection'!I32,'CSP5'!I171)</f>
        <v>-11.09375</v>
      </c>
      <c r="I28" s="56">
        <f>IF(('CSP5'!J171-'Main Injection'!J32)&lt;I5,I5+'Main Injection'!J32,'CSP5'!J171)</f>
        <v>-11.445313000000001</v>
      </c>
      <c r="J28" s="56">
        <f>IF(('CSP5'!K171-'Main Injection'!K32)&lt;J5,J5+'Main Injection'!K32,'CSP5'!K171)</f>
        <v>-12.265625</v>
      </c>
      <c r="K28" s="56">
        <f>IF(('CSP5'!L171-'Main Injection'!L32)&lt;K5,K5+'Main Injection'!L32,'CSP5'!L171)</f>
        <v>-12.734375</v>
      </c>
      <c r="L28" s="56">
        <f>IF(('CSP5'!M171-'Main Injection'!M32)&lt;L5,L5+'Main Injection'!M32,'CSP5'!M171)</f>
        <v>-12.734375</v>
      </c>
      <c r="M28" s="56">
        <f>IF(('CSP5'!N171-'Main Injection'!N32)&lt;M5,M5+'Main Injection'!N32,'CSP5'!N171)</f>
        <v>-12.734375</v>
      </c>
      <c r="N28" s="56">
        <f>IF(('CSP5'!O171-'Main Injection'!O32)&lt;N5,N5+'Main Injection'!O32,'CSP5'!O171)</f>
        <v>-12.734375</v>
      </c>
      <c r="O28" s="56">
        <f>IF(('CSP5'!P171-'Main Injection'!P32)&lt;O5,O5+'Main Injection'!P32,'CSP5'!P171)</f>
        <v>-12.734375</v>
      </c>
      <c r="P28" s="56">
        <f>IF(('CSP5'!Q171-'Main Injection'!Q32)&lt;P5,P5+'Main Injection'!Q32,'CSP5'!Q171)</f>
        <v>-12.734375</v>
      </c>
      <c r="Q28" s="56">
        <f>IF(('CSP5'!R171-'Main Injection'!R32)&lt;Q5,Q5+'Main Injection'!R32,'CSP5'!R171)</f>
        <v>-12.734375</v>
      </c>
    </row>
    <row r="29" spans="1:17" x14ac:dyDescent="0.25">
      <c r="A29" s="8">
        <f>'CSP5'!$A$172</f>
        <v>800</v>
      </c>
      <c r="B29" s="56">
        <f>IF(('CSP5'!C172-'Main Injection'!C33)&lt;B6,B6+'Main Injection'!C33,'CSP5'!C172)</f>
        <v>-3.9453130000000001</v>
      </c>
      <c r="C29" s="56">
        <f>IF(('CSP5'!D172-'Main Injection'!D33)&lt;C6,C6+'Main Injection'!D33,'CSP5'!D172)</f>
        <v>-3.9453130000000001</v>
      </c>
      <c r="D29" s="56">
        <f>IF(('CSP5'!E172-'Main Injection'!E33)&lt;D6,D6+'Main Injection'!E33,'CSP5'!E172)</f>
        <v>-3.9453130000000001</v>
      </c>
      <c r="E29" s="56">
        <f>IF(('CSP5'!F172-'Main Injection'!F33)&lt;E6,E6+'Main Injection'!F33,'CSP5'!F172)</f>
        <v>-3.9453130000000001</v>
      </c>
      <c r="F29" s="56">
        <f>IF(('CSP5'!G172-'Main Injection'!G33)&lt;F6,F6+'Main Injection'!G33,'CSP5'!G172)</f>
        <v>-6.9921879999999996</v>
      </c>
      <c r="G29" s="56">
        <f>IF(('CSP5'!H172-'Main Injection'!H33)&lt;G6,G6+'Main Injection'!H33,'CSP5'!H172)</f>
        <v>-10.039063000000001</v>
      </c>
      <c r="H29" s="56">
        <f>IF(('CSP5'!I172-'Main Injection'!I33)&lt;H6,H6+'Main Injection'!I33,'CSP5'!I172)</f>
        <v>-10.742188000000001</v>
      </c>
      <c r="I29" s="56">
        <f>IF(('CSP5'!J172-'Main Injection'!J33)&lt;I6,I6+'Main Injection'!J33,'CSP5'!J172)</f>
        <v>-11.445313000000001</v>
      </c>
      <c r="J29" s="56">
        <f>IF(('CSP5'!K172-'Main Injection'!K33)&lt;J6,J6+'Main Injection'!K33,'CSP5'!K172)</f>
        <v>-12.265625</v>
      </c>
      <c r="K29" s="56">
        <f>IF(('CSP5'!L172-'Main Injection'!L33)&lt;K6,K6+'Main Injection'!L33,'CSP5'!L172)</f>
        <v>-12.734375</v>
      </c>
      <c r="L29" s="56">
        <f>IF(('CSP5'!M172-'Main Injection'!M33)&lt;L6,L6+'Main Injection'!M33,'CSP5'!M172)</f>
        <v>-12.734375</v>
      </c>
      <c r="M29" s="56">
        <f>IF(('CSP5'!N172-'Main Injection'!N33)&lt;M6,M6+'Main Injection'!N33,'CSP5'!N172)</f>
        <v>-12.734375</v>
      </c>
      <c r="N29" s="56">
        <f>IF(('CSP5'!O172-'Main Injection'!O33)&lt;N6,N6+'Main Injection'!O33,'CSP5'!O172)</f>
        <v>-12.734375</v>
      </c>
      <c r="O29" s="56">
        <f>IF(('CSP5'!P172-'Main Injection'!P33)&lt;O6,O6+'Main Injection'!P33,'CSP5'!P172)</f>
        <v>-12.734375</v>
      </c>
      <c r="P29" s="56">
        <f>IF(('CSP5'!Q172-'Main Injection'!Q33)&lt;P6,P6+'Main Injection'!Q33,'CSP5'!Q172)</f>
        <v>-12.734375</v>
      </c>
      <c r="Q29" s="56">
        <f>IF(('CSP5'!R172-'Main Injection'!R33)&lt;Q6,Q6+'Main Injection'!R33,'CSP5'!R172)</f>
        <v>-12.734375</v>
      </c>
    </row>
    <row r="30" spans="1:17" x14ac:dyDescent="0.25">
      <c r="A30" s="8">
        <f>'CSP5'!$A$173</f>
        <v>1000</v>
      </c>
      <c r="B30" s="56">
        <f>IF(('CSP5'!C173-'Main Injection'!C34)&lt;B7,B7+'Main Injection'!C34,'CSP5'!C173)</f>
        <v>2.5</v>
      </c>
      <c r="C30" s="56">
        <f>IF(('CSP5'!D173-'Main Injection'!D34)&lt;C7,C7+'Main Injection'!D34,'CSP5'!D173)</f>
        <v>2.5</v>
      </c>
      <c r="D30" s="56">
        <f>IF(('CSP5'!E173-'Main Injection'!E34)&lt;D7,D7+'Main Injection'!E34,'CSP5'!E173)</f>
        <v>2.03125</v>
      </c>
      <c r="E30" s="56">
        <f>IF(('CSP5'!F173-'Main Injection'!F34)&lt;E7,E7+'Main Injection'!F34,'CSP5'!F173)</f>
        <v>0.97656299999999996</v>
      </c>
      <c r="F30" s="56">
        <f>IF(('CSP5'!G173-'Main Injection'!G34)&lt;F7,F7+'Main Injection'!G34,'CSP5'!G173)</f>
        <v>-3.9453130000000001</v>
      </c>
      <c r="G30" s="56">
        <f>IF(('CSP5'!H173-'Main Injection'!H34)&lt;G7,G7+'Main Injection'!H34,'CSP5'!H173)</f>
        <v>-8.984375</v>
      </c>
      <c r="H30" s="56">
        <f>IF(('CSP5'!I173-'Main Injection'!I34)&lt;H7,H7+'Main Injection'!I34,'CSP5'!I173)</f>
        <v>-9.921875</v>
      </c>
      <c r="I30" s="56">
        <f>IF(('CSP5'!J173-'Main Injection'!J34)&lt;I7,I7+'Main Injection'!J34,'CSP5'!J173)</f>
        <v>-10.039063000000001</v>
      </c>
      <c r="J30" s="56">
        <f>IF(('CSP5'!K173-'Main Injection'!K34)&lt;J7,J7+'Main Injection'!K34,'CSP5'!K173)</f>
        <v>-10.15625</v>
      </c>
      <c r="K30" s="56">
        <f>IF(('CSP5'!L173-'Main Injection'!L34)&lt;K7,K7+'Main Injection'!L34,'CSP5'!L173)</f>
        <v>-10.390625</v>
      </c>
      <c r="L30" s="56">
        <f>IF(('CSP5'!M173-'Main Injection'!M34)&lt;L7,L7+'Main Injection'!M34,'CSP5'!M173)</f>
        <v>-10.625</v>
      </c>
      <c r="M30" s="56">
        <f>IF(('CSP5'!N173-'Main Injection'!N34)&lt;M7,M7+'Main Injection'!N34,'CSP5'!N173)</f>
        <v>-10.742188000000001</v>
      </c>
      <c r="N30" s="56">
        <f>IF(('CSP5'!O173-'Main Injection'!O34)&lt;N7,N7+'Main Injection'!O34,'CSP5'!O173)</f>
        <v>-10.859375</v>
      </c>
      <c r="O30" s="56">
        <f>IF(('CSP5'!P173-'Main Injection'!P34)&lt;O7,O7+'Main Injection'!P34,'CSP5'!P173)</f>
        <v>-10.859375</v>
      </c>
      <c r="P30" s="56">
        <f>IF(('CSP5'!Q173-'Main Injection'!Q34)&lt;P7,P7+'Main Injection'!Q34,'CSP5'!Q173)</f>
        <v>-10.976563000000001</v>
      </c>
      <c r="Q30" s="56">
        <f>IF(('CSP5'!R173-'Main Injection'!R34)&lt;Q7,Q7+'Main Injection'!R34,'CSP5'!R173)</f>
        <v>-11.09375</v>
      </c>
    </row>
    <row r="31" spans="1:17" x14ac:dyDescent="0.25">
      <c r="A31" s="8">
        <f>'CSP5'!$A$174</f>
        <v>1200</v>
      </c>
      <c r="B31" s="56">
        <f>IF(('CSP5'!C174-'Main Injection'!C35)&lt;B8,B8+'Main Injection'!C35,'CSP5'!C174)</f>
        <v>8.0078130000000005</v>
      </c>
      <c r="C31" s="56">
        <f>IF(('CSP5'!D174-'Main Injection'!D35)&lt;C8,C8+'Main Injection'!D35,'CSP5'!D174)</f>
        <v>7.890625</v>
      </c>
      <c r="D31" s="56">
        <f>IF(('CSP5'!E174-'Main Injection'!E35)&lt;D8,D8+'Main Injection'!E35,'CSP5'!E174)</f>
        <v>7.1875</v>
      </c>
      <c r="E31" s="56">
        <f>IF(('CSP5'!F174-'Main Injection'!F35)&lt;E8,E8+'Main Injection'!F35,'CSP5'!F174)</f>
        <v>4.9609379999999996</v>
      </c>
      <c r="F31" s="56">
        <f>IF(('CSP5'!G174-'Main Injection'!G35)&lt;F8,F8+'Main Injection'!G35,'CSP5'!G174)</f>
        <v>-1.71875</v>
      </c>
      <c r="G31" s="56">
        <f>IF(('CSP5'!H174-'Main Injection'!H35)&lt;G8,G8+'Main Injection'!H35,'CSP5'!H174)</f>
        <v>-5</v>
      </c>
      <c r="H31" s="56">
        <f>IF(('CSP5'!I174-'Main Injection'!I35)&lt;H8,H8+'Main Injection'!I35,'CSP5'!I174)</f>
        <v>-6.5234379999999996</v>
      </c>
      <c r="I31" s="56">
        <f>IF(('CSP5'!J174-'Main Injection'!J35)&lt;I8,I8+'Main Injection'!J35,'CSP5'!J174)</f>
        <v>-6.7578129999999996</v>
      </c>
      <c r="J31" s="56">
        <f>IF(('CSP5'!K174-'Main Injection'!K35)&lt;J8,J8+'Main Injection'!K35,'CSP5'!K174)</f>
        <v>-6.7578129999999996</v>
      </c>
      <c r="K31" s="56">
        <f>IF(('CSP5'!L174-'Main Injection'!L35)&lt;K8,K8+'Main Injection'!L35,'CSP5'!L174)</f>
        <v>-7.2265629999999996</v>
      </c>
      <c r="L31" s="56">
        <f>IF(('CSP5'!M174-'Main Injection'!M35)&lt;L8,L8+'Main Injection'!M35,'CSP5'!M174)</f>
        <v>-7.9296879999999996</v>
      </c>
      <c r="M31" s="56">
        <f>IF(('CSP5'!N174-'Main Injection'!N35)&lt;M8,M8+'Main Injection'!N35,'CSP5'!N174)</f>
        <v>-8.3984380000000005</v>
      </c>
      <c r="N31" s="56">
        <f>IF(('CSP5'!O174-'Main Injection'!O35)&lt;N8,N8+'Main Injection'!O35,'CSP5'!O174)</f>
        <v>-8.6328130000000005</v>
      </c>
      <c r="O31" s="56">
        <f>IF(('CSP5'!P174-'Main Injection'!P35)&lt;O8,O8+'Main Injection'!P35,'CSP5'!P174)</f>
        <v>-8.8671880000000005</v>
      </c>
      <c r="P31" s="56">
        <f>IF(('CSP5'!Q174-'Main Injection'!Q35)&lt;P8,P8+'Main Injection'!Q35,'CSP5'!Q174)</f>
        <v>-8.984375</v>
      </c>
      <c r="Q31" s="56">
        <f>IF(('CSP5'!R174-'Main Injection'!R35)&lt;Q8,Q8+'Main Injection'!R35,'CSP5'!R174)</f>
        <v>-9.21875</v>
      </c>
    </row>
    <row r="32" spans="1:17" x14ac:dyDescent="0.25">
      <c r="A32" s="8">
        <f>'CSP5'!$A$175</f>
        <v>1400</v>
      </c>
      <c r="B32" s="56">
        <f>IF(('CSP5'!C175-'Main Injection'!C36)&lt;B9,B9+'Main Injection'!C36,'CSP5'!C175)</f>
        <v>8.0078130000000005</v>
      </c>
      <c r="C32" s="56">
        <f>IF(('CSP5'!D175-'Main Injection'!D36)&lt;C9,C9+'Main Injection'!D36,'CSP5'!D175)</f>
        <v>7.890625</v>
      </c>
      <c r="D32" s="56">
        <f>IF(('CSP5'!E175-'Main Injection'!E36)&lt;D9,D9+'Main Injection'!E36,'CSP5'!E175)</f>
        <v>7.1875</v>
      </c>
      <c r="E32" s="56">
        <f>IF(('CSP5'!F175-'Main Injection'!F36)&lt;E9,E9+'Main Injection'!F36,'CSP5'!F175)</f>
        <v>6.953125</v>
      </c>
      <c r="F32" s="56">
        <f>IF(('CSP5'!G175-'Main Injection'!G36)&lt;F9,F9+'Main Injection'!G36,'CSP5'!G175)</f>
        <v>2.03125</v>
      </c>
      <c r="G32" s="56">
        <f>IF(('CSP5'!H175-'Main Injection'!H36)&lt;G9,G9+'Main Injection'!H36,'CSP5'!H175)</f>
        <v>-2.5390630000000001</v>
      </c>
      <c r="H32" s="56">
        <f>IF(('CSP5'!I175-'Main Injection'!I36)&lt;H9,H9+'Main Injection'!I36,'CSP5'!I175)</f>
        <v>-5</v>
      </c>
      <c r="I32" s="56">
        <f>IF(('CSP5'!J175-'Main Injection'!J36)&lt;I9,I9+'Main Injection'!J36,'CSP5'!J175)</f>
        <v>-4.6484379999999996</v>
      </c>
      <c r="J32" s="56">
        <f>IF(('CSP5'!K175-'Main Injection'!K36)&lt;J9,J9+'Main Injection'!K36,'CSP5'!K175)</f>
        <v>-4.6484379999999996</v>
      </c>
      <c r="K32" s="56">
        <f>IF(('CSP5'!L175-'Main Injection'!L36)&lt;K9,K9+'Main Injection'!L36,'CSP5'!L175)</f>
        <v>-4.6484379999999996</v>
      </c>
      <c r="L32" s="56">
        <f>IF(('CSP5'!M175-'Main Injection'!M36)&lt;L9,L9+'Main Injection'!M36,'CSP5'!M175)</f>
        <v>-4.1796879999999996</v>
      </c>
      <c r="M32" s="56">
        <f>IF(('CSP5'!N175-'Main Injection'!N36)&lt;M9,M9+'Main Injection'!N36,'CSP5'!N175)</f>
        <v>-4.1796879999999996</v>
      </c>
      <c r="N32" s="56">
        <f>IF(('CSP5'!O175-'Main Injection'!O36)&lt;N9,N9+'Main Injection'!O36,'CSP5'!O175)</f>
        <v>-4.296875</v>
      </c>
      <c r="O32" s="56">
        <f>IF(('CSP5'!P175-'Main Injection'!P36)&lt;O9,O9+'Main Injection'!P36,'CSP5'!P175)</f>
        <v>-4.296875</v>
      </c>
      <c r="P32" s="56">
        <f>IF(('CSP5'!Q175-'Main Injection'!Q36)&lt;P9,P9+'Main Injection'!Q36,'CSP5'!Q175)</f>
        <v>-4.296875</v>
      </c>
      <c r="Q32" s="56">
        <f>IF(('CSP5'!R175-'Main Injection'!R36)&lt;Q9,Q9+'Main Injection'!R36,'CSP5'!R175)</f>
        <v>-4.296875</v>
      </c>
    </row>
    <row r="33" spans="1:17" x14ac:dyDescent="0.25">
      <c r="A33" s="8">
        <f>'CSP5'!$A$176</f>
        <v>1550</v>
      </c>
      <c r="B33" s="56">
        <f>IF(('CSP5'!C176-'Main Injection'!C37)&lt;B10,B10+'Main Injection'!C37,'CSP5'!C176)</f>
        <v>8.0078130000000005</v>
      </c>
      <c r="C33" s="56">
        <f>IF(('CSP5'!D176-'Main Injection'!D37)&lt;C10,C10+'Main Injection'!D37,'CSP5'!D176)</f>
        <v>7.890625</v>
      </c>
      <c r="D33" s="56">
        <f>IF(('CSP5'!E176-'Main Injection'!E37)&lt;D10,D10+'Main Injection'!E37,'CSP5'!E176)</f>
        <v>7.1875</v>
      </c>
      <c r="E33" s="56">
        <f>IF(('CSP5'!F176-'Main Injection'!F37)&lt;E10,E10+'Main Injection'!F37,'CSP5'!F176)</f>
        <v>6.953125</v>
      </c>
      <c r="F33" s="56">
        <f>IF(('CSP5'!G176-'Main Injection'!G37)&lt;F10,F10+'Main Injection'!G37,'CSP5'!G176)</f>
        <v>1.6796880000000001</v>
      </c>
      <c r="G33" s="56">
        <f>IF(('CSP5'!H176-'Main Injection'!H37)&lt;G10,G10+'Main Injection'!H37,'CSP5'!H176)</f>
        <v>-0.3125</v>
      </c>
      <c r="H33" s="56">
        <f>IF(('CSP5'!I176-'Main Injection'!I37)&lt;H10,H10+'Main Injection'!I37,'CSP5'!I176)</f>
        <v>-3.0078130000000001</v>
      </c>
      <c r="I33" s="56">
        <f>IF(('CSP5'!J176-'Main Injection'!J37)&lt;I10,I10+'Main Injection'!J37,'CSP5'!J176)</f>
        <v>-4.765625</v>
      </c>
      <c r="J33" s="56">
        <f>IF(('CSP5'!K176-'Main Injection'!K37)&lt;J10,J10+'Main Injection'!K37,'CSP5'!K176)</f>
        <v>-4.6484379999999996</v>
      </c>
      <c r="K33" s="56">
        <f>IF(('CSP5'!L176-'Main Injection'!L37)&lt;K10,K10+'Main Injection'!L37,'CSP5'!L176)</f>
        <v>-4.4140629999999996</v>
      </c>
      <c r="L33" s="56">
        <f>IF(('CSP5'!M176-'Main Injection'!M37)&lt;L10,L10+'Main Injection'!M37,'CSP5'!M176)</f>
        <v>-4.8828129999999996</v>
      </c>
      <c r="M33" s="56">
        <f>IF(('CSP5'!N176-'Main Injection'!N37)&lt;M10,M10+'Main Injection'!N37,'CSP5'!N176)</f>
        <v>-5.46875</v>
      </c>
      <c r="N33" s="56">
        <f>IF(('CSP5'!O176-'Main Injection'!O37)&lt;N10,N10+'Main Injection'!O37,'CSP5'!O176)</f>
        <v>-4.296875</v>
      </c>
      <c r="O33" s="56">
        <f>IF(('CSP5'!P176-'Main Injection'!P37)&lt;O10,O10+'Main Injection'!P37,'CSP5'!P176)</f>
        <v>-4.296875</v>
      </c>
      <c r="P33" s="56">
        <f>IF(('CSP5'!Q176-'Main Injection'!Q37)&lt;P10,P10+'Main Injection'!Q37,'CSP5'!Q176)</f>
        <v>-4.296875</v>
      </c>
      <c r="Q33" s="56">
        <f>IF(('CSP5'!R176-'Main Injection'!R37)&lt;Q10,Q10+'Main Injection'!R37,'CSP5'!R176)</f>
        <v>-4.296875</v>
      </c>
    </row>
    <row r="34" spans="1:17" x14ac:dyDescent="0.25">
      <c r="A34" s="8">
        <f>'CSP5'!$A$177</f>
        <v>1700</v>
      </c>
      <c r="B34" s="56">
        <f>IF(('CSP5'!C177-'Main Injection'!C38)&lt;B11,B11+'Main Injection'!C38,'CSP5'!C177)</f>
        <v>8.0078130000000005</v>
      </c>
      <c r="C34" s="56">
        <f>IF(('CSP5'!D177-'Main Injection'!D38)&lt;C11,C11+'Main Injection'!D38,'CSP5'!D177)</f>
        <v>7.890625</v>
      </c>
      <c r="D34" s="56">
        <f>IF(('CSP5'!E177-'Main Injection'!E38)&lt;D11,D11+'Main Injection'!E38,'CSP5'!E177)</f>
        <v>8.4765630000000005</v>
      </c>
      <c r="E34" s="56">
        <f>IF(('CSP5'!F177-'Main Injection'!F38)&lt;E11,E11+'Main Injection'!F38,'CSP5'!F177)</f>
        <v>8.9453130000000005</v>
      </c>
      <c r="F34" s="56">
        <f>IF(('CSP5'!G177-'Main Injection'!G38)&lt;F11,F11+'Main Injection'!G38,'CSP5'!G177)</f>
        <v>4.0234379999999996</v>
      </c>
      <c r="G34" s="56">
        <f>IF(('CSP5'!H177-'Main Injection'!H38)&lt;G11,G11+'Main Injection'!H38,'CSP5'!H177)</f>
        <v>-0.546875</v>
      </c>
      <c r="H34" s="56">
        <f>IF(('CSP5'!I177-'Main Injection'!I38)&lt;H11,H11+'Main Injection'!I38,'CSP5'!I177)</f>
        <v>-1.484375</v>
      </c>
      <c r="I34" s="56">
        <f>IF(('CSP5'!J177-'Main Injection'!J38)&lt;I11,I11+'Main Injection'!J38,'CSP5'!J177)</f>
        <v>-4.296875</v>
      </c>
      <c r="J34" s="56">
        <f>IF(('CSP5'!K177-'Main Injection'!K38)&lt;J11,J11+'Main Injection'!K38,'CSP5'!K177)</f>
        <v>-4.8828129999999996</v>
      </c>
      <c r="K34" s="56">
        <f>IF(('CSP5'!L177-'Main Injection'!L38)&lt;K11,K11+'Main Injection'!L38,'CSP5'!L177)</f>
        <v>-5.46875</v>
      </c>
      <c r="L34" s="56">
        <f>IF(('CSP5'!M177-'Main Injection'!M38)&lt;L11,L11+'Main Injection'!M38,'CSP5'!M177)</f>
        <v>-6.40625</v>
      </c>
      <c r="M34" s="56">
        <f>IF(('CSP5'!N177-'Main Injection'!N38)&lt;M11,M11+'Main Injection'!N38,'CSP5'!N177)</f>
        <v>-7.109375</v>
      </c>
      <c r="N34" s="56">
        <f>IF(('CSP5'!O177-'Main Injection'!O38)&lt;N11,N11+'Main Injection'!O38,'CSP5'!O177)</f>
        <v>-6.0546879999999996</v>
      </c>
      <c r="O34" s="56">
        <f>IF(('CSP5'!P177-'Main Injection'!P38)&lt;O11,O11+'Main Injection'!P38,'CSP5'!P177)</f>
        <v>-5.703125</v>
      </c>
      <c r="P34" s="56">
        <f>IF(('CSP5'!Q177-'Main Injection'!Q38)&lt;P11,P11+'Main Injection'!Q38,'CSP5'!Q177)</f>
        <v>-5.703125</v>
      </c>
      <c r="Q34" s="56">
        <f>IF(('CSP5'!R177-'Main Injection'!R38)&lt;Q11,Q11+'Main Injection'!R38,'CSP5'!R177)</f>
        <v>-5.703125</v>
      </c>
    </row>
    <row r="35" spans="1:17" x14ac:dyDescent="0.25">
      <c r="A35" s="8">
        <f>'CSP5'!$A$178</f>
        <v>1800</v>
      </c>
      <c r="B35" s="56">
        <f>IF(('CSP5'!C178-'Main Injection'!C39)&lt;B12,B12+'Main Injection'!C39,'CSP5'!C178)</f>
        <v>8.0078130000000005</v>
      </c>
      <c r="C35" s="56">
        <f>IF(('CSP5'!D178-'Main Injection'!D39)&lt;C12,C12+'Main Injection'!D39,'CSP5'!D178)</f>
        <v>7.890625</v>
      </c>
      <c r="D35" s="56">
        <f>IF(('CSP5'!E178-'Main Injection'!E39)&lt;D12,D12+'Main Injection'!E39,'CSP5'!E178)</f>
        <v>8.4765630000000005</v>
      </c>
      <c r="E35" s="56">
        <f>IF(('CSP5'!F178-'Main Injection'!F39)&lt;E12,E12+'Main Injection'!F39,'CSP5'!F178)</f>
        <v>8.9453130000000005</v>
      </c>
      <c r="F35" s="56">
        <f>IF(('CSP5'!G178-'Main Injection'!G39)&lt;F12,F12+'Main Injection'!G39,'CSP5'!G178)</f>
        <v>5.546875</v>
      </c>
      <c r="G35" s="56">
        <f>IF(('CSP5'!H178-'Main Injection'!H39)&lt;G12,G12+'Main Injection'!H39,'CSP5'!H178)</f>
        <v>3.9063000000000001E-2</v>
      </c>
      <c r="H35" s="56">
        <f>IF(('CSP5'!I178-'Main Injection'!I39)&lt;H12,H12+'Main Injection'!I39,'CSP5'!I178)</f>
        <v>-1.484375</v>
      </c>
      <c r="I35" s="56">
        <f>IF(('CSP5'!J178-'Main Injection'!J39)&lt;I12,I12+'Main Injection'!J39,'CSP5'!J178)</f>
        <v>-3.4765630000000001</v>
      </c>
      <c r="J35" s="56">
        <f>IF(('CSP5'!K178-'Main Injection'!K39)&lt;J12,J12+'Main Injection'!K39,'CSP5'!K178)</f>
        <v>-4.6484379999999996</v>
      </c>
      <c r="K35" s="56">
        <f>IF(('CSP5'!L178-'Main Injection'!L39)&lt;K12,K12+'Main Injection'!L39,'CSP5'!L178)</f>
        <v>-5.234375</v>
      </c>
      <c r="L35" s="56">
        <f>IF(('CSP5'!M178-'Main Injection'!M39)&lt;L12,L12+'Main Injection'!M39,'CSP5'!M178)</f>
        <v>-6.5234379999999996</v>
      </c>
      <c r="M35" s="56">
        <f>IF(('CSP5'!N178-'Main Injection'!N39)&lt;M12,M12+'Main Injection'!N39,'CSP5'!N178)</f>
        <v>-7.34375</v>
      </c>
      <c r="N35" s="56">
        <f>IF(('CSP5'!O178-'Main Injection'!O39)&lt;N12,N12+'Main Injection'!O39,'CSP5'!O178)</f>
        <v>-6.2890629999999996</v>
      </c>
      <c r="O35" s="56">
        <f>IF(('CSP5'!P178-'Main Injection'!P39)&lt;O12,O12+'Main Injection'!P39,'CSP5'!P178)</f>
        <v>-6.2890629999999996</v>
      </c>
      <c r="P35" s="56">
        <f>IF(('CSP5'!Q178-'Main Injection'!Q39)&lt;P12,P12+'Main Injection'!Q39,'CSP5'!Q178)</f>
        <v>-6.2890629999999996</v>
      </c>
      <c r="Q35" s="56">
        <f>IF(('CSP5'!R178-'Main Injection'!R39)&lt;Q12,Q12+'Main Injection'!R39,'CSP5'!R178)</f>
        <v>-6.2890629999999996</v>
      </c>
    </row>
    <row r="36" spans="1:17" x14ac:dyDescent="0.25">
      <c r="A36" s="8">
        <f>'CSP5'!$A$179</f>
        <v>2000</v>
      </c>
      <c r="B36" s="56">
        <f>IF(('CSP5'!C179-'Main Injection'!C40)&lt;B13,B13+'Main Injection'!C40,'CSP5'!C179)</f>
        <v>4.9609379999999996</v>
      </c>
      <c r="C36" s="56">
        <f>IF(('CSP5'!D179-'Main Injection'!D40)&lt;C13,C13+'Main Injection'!D40,'CSP5'!D179)</f>
        <v>4.9609379999999996</v>
      </c>
      <c r="D36" s="56">
        <f>IF(('CSP5'!E179-'Main Injection'!E40)&lt;D13,D13+'Main Injection'!E40,'CSP5'!E179)</f>
        <v>6.953125</v>
      </c>
      <c r="E36" s="56">
        <f>IF(('CSP5'!F179-'Main Injection'!F40)&lt;E13,E13+'Main Injection'!F40,'CSP5'!F179)</f>
        <v>8.9453130000000005</v>
      </c>
      <c r="F36" s="56">
        <f>IF(('CSP5'!G179-'Main Injection'!G40)&lt;F13,F13+'Main Injection'!G40,'CSP5'!G179)</f>
        <v>5.546875</v>
      </c>
      <c r="G36" s="56">
        <f>IF(('CSP5'!H179-'Main Injection'!H40)&lt;G13,G13+'Main Injection'!H40,'CSP5'!H179)</f>
        <v>0.50781299999999996</v>
      </c>
      <c r="H36" s="56">
        <f>IF(('CSP5'!I179-'Main Injection'!I40)&lt;H13,H13+'Main Injection'!I40,'CSP5'!I179)</f>
        <v>3.9063000000000001E-2</v>
      </c>
      <c r="I36" s="56">
        <f>IF(('CSP5'!J179-'Main Injection'!J40)&lt;I13,I13+'Main Injection'!J40,'CSP5'!J179)</f>
        <v>-1.953125</v>
      </c>
      <c r="J36" s="56">
        <f>IF(('CSP5'!K179-'Main Injection'!K40)&lt;J13,J13+'Main Injection'!K40,'CSP5'!K179)</f>
        <v>-4.4140629999999996</v>
      </c>
      <c r="K36" s="56">
        <f>IF(('CSP5'!L179-'Main Injection'!L40)&lt;K13,K13+'Main Injection'!L40,'CSP5'!L179)</f>
        <v>-6.9921879999999996</v>
      </c>
      <c r="L36" s="56">
        <f>IF(('CSP5'!M179-'Main Injection'!M40)&lt;L13,L13+'Main Injection'!M40,'CSP5'!M179)</f>
        <v>-6.9473203199999993</v>
      </c>
      <c r="M36" s="56">
        <f>IF(('CSP5'!N179-'Main Injection'!N40)&lt;M13,M13+'Main Injection'!N40,'CSP5'!N179)</f>
        <v>-4.77521664</v>
      </c>
      <c r="N36" s="56">
        <f>IF(('CSP5'!O179-'Main Injection'!O40)&lt;N13,N13+'Main Injection'!O40,'CSP5'!O179)</f>
        <v>-3.6771849600000017</v>
      </c>
      <c r="O36" s="56">
        <f>IF(('CSP5'!P179-'Main Injection'!P40)&lt;O13,O13+'Main Injection'!P40,'CSP5'!P179)</f>
        <v>-5.5287033600000015</v>
      </c>
      <c r="P36" s="56">
        <f>IF(('CSP5'!Q179-'Main Injection'!Q40)&lt;P13,P13+'Main Injection'!Q40,'CSP5'!Q179)</f>
        <v>-5.1030289920000023</v>
      </c>
      <c r="Q36" s="56">
        <f>IF(('CSP5'!R179-'Main Injection'!R40)&lt;Q13,Q13+'Main Injection'!R40,'CSP5'!R179)</f>
        <v>-4.4907162239999998</v>
      </c>
    </row>
    <row r="37" spans="1:17" x14ac:dyDescent="0.25">
      <c r="A37" s="8">
        <f>'CSP5'!$A$180</f>
        <v>2200</v>
      </c>
      <c r="B37" s="56">
        <f>IF(('CSP5'!C180-'Main Injection'!C41)&lt;B14,B14+'Main Injection'!C41,'CSP5'!C180)</f>
        <v>4.4921879999999996</v>
      </c>
      <c r="C37" s="56">
        <f>IF(('CSP5'!D180-'Main Injection'!D41)&lt;C14,C14+'Main Injection'!D41,'CSP5'!D180)</f>
        <v>2.03125</v>
      </c>
      <c r="D37" s="56">
        <f>IF(('CSP5'!E180-'Main Injection'!E41)&lt;D14,D14+'Main Injection'!E41,'CSP5'!E180)</f>
        <v>0.97656299999999996</v>
      </c>
      <c r="E37" s="56">
        <f>IF(('CSP5'!F180-'Main Injection'!F41)&lt;E14,E14+'Main Injection'!F41,'CSP5'!F180)</f>
        <v>3.9063000000000001E-2</v>
      </c>
      <c r="F37" s="56">
        <f>IF(('CSP5'!G180-'Main Injection'!G41)&lt;F14,F14+'Main Injection'!G41,'CSP5'!G180)</f>
        <v>-2.1875</v>
      </c>
      <c r="G37" s="56">
        <f>IF(('CSP5'!H180-'Main Injection'!H41)&lt;G14,G14+'Main Injection'!H41,'CSP5'!H180)</f>
        <v>-3.2421880000000001</v>
      </c>
      <c r="H37" s="56">
        <f>IF(('CSP5'!I180-'Main Injection'!I41)&lt;H14,H14+'Main Injection'!I41,'CSP5'!I180)</f>
        <v>-5</v>
      </c>
      <c r="I37" s="56">
        <f>IF(('CSP5'!J180-'Main Injection'!J41)&lt;I14,I14+'Main Injection'!J41,'CSP5'!J180)</f>
        <v>-6.0546879999999996</v>
      </c>
      <c r="J37" s="56">
        <f>IF(('CSP5'!K180-'Main Injection'!K41)&lt;J14,J14+'Main Injection'!K41,'CSP5'!K180)</f>
        <v>-8.046875</v>
      </c>
      <c r="K37" s="56">
        <f>IF(('CSP5'!L180-'Main Injection'!L41)&lt;K14,K14+'Main Injection'!L41,'CSP5'!L180)</f>
        <v>-8.046875</v>
      </c>
      <c r="L37" s="56">
        <f>IF(('CSP5'!M180-'Main Injection'!M41)&lt;L14,L14+'Main Injection'!M41,'CSP5'!M180)</f>
        <v>-5.2619030207999984</v>
      </c>
      <c r="M37" s="56">
        <f>IF(('CSP5'!N180-'Main Injection'!N41)&lt;M14,M14+'Main Injection'!N41,'CSP5'!N180)</f>
        <v>-3.9180671999999994</v>
      </c>
      <c r="N37" s="56">
        <f>IF(('CSP5'!O180-'Main Injection'!O41)&lt;N14,N14+'Main Injection'!O41,'CSP5'!O180)</f>
        <v>-3.2436380159999949</v>
      </c>
      <c r="O37" s="56">
        <f>IF(('CSP5'!P180-'Main Injection'!P41)&lt;O14,O14+'Main Injection'!P41,'CSP5'!P180)</f>
        <v>-3.2046726719999974</v>
      </c>
      <c r="P37" s="56">
        <f>IF(('CSP5'!Q180-'Main Injection'!Q41)&lt;P14,P14+'Main Injection'!Q41,'CSP5'!Q180)</f>
        <v>-2.8056007680000015</v>
      </c>
      <c r="Q37" s="56">
        <f>IF(('CSP5'!R180-'Main Injection'!R41)&lt;Q14,Q14+'Main Injection'!R41,'CSP5'!R180)</f>
        <v>-2.0369271743999988</v>
      </c>
    </row>
    <row r="38" spans="1:17" x14ac:dyDescent="0.25">
      <c r="A38" s="8">
        <f>'CSP5'!$A$181</f>
        <v>2400</v>
      </c>
      <c r="B38" s="56">
        <f>IF(('CSP5'!C181-'Main Injection'!C42)&lt;B15,B15+'Main Injection'!C42,'CSP5'!C181)</f>
        <v>4.0234379999999996</v>
      </c>
      <c r="C38" s="56">
        <f>IF(('CSP5'!D181-'Main Injection'!D42)&lt;C15,C15+'Main Injection'!D42,'CSP5'!D181)</f>
        <v>3.9063000000000001E-2</v>
      </c>
      <c r="D38" s="56">
        <f>IF(('CSP5'!E181-'Main Injection'!E42)&lt;D15,D15+'Main Injection'!E42,'CSP5'!E181)</f>
        <v>-3.0078130000000001</v>
      </c>
      <c r="E38" s="56">
        <f>IF(('CSP5'!F181-'Main Injection'!F42)&lt;E15,E15+'Main Injection'!F42,'CSP5'!F181)</f>
        <v>-5.46875</v>
      </c>
      <c r="F38" s="56">
        <f>IF(('CSP5'!G181-'Main Injection'!G42)&lt;F15,F15+'Main Injection'!G42,'CSP5'!G181)</f>
        <v>-6.9921879999999996</v>
      </c>
      <c r="G38" s="56">
        <f>IF(('CSP5'!H181-'Main Injection'!H42)&lt;G15,G15+'Main Injection'!H42,'CSP5'!H181)</f>
        <v>-7.8125</v>
      </c>
      <c r="H38" s="56">
        <f>IF(('CSP5'!I181-'Main Injection'!I42)&lt;H15,H15+'Main Injection'!I42,'CSP5'!I181)</f>
        <v>-8.984375</v>
      </c>
      <c r="I38" s="56">
        <f>IF(('CSP5'!J181-'Main Injection'!J42)&lt;I15,I15+'Main Injection'!J42,'CSP5'!J181)</f>
        <v>-9.453125</v>
      </c>
      <c r="J38" s="56">
        <f>IF(('CSP5'!K181-'Main Injection'!K42)&lt;J15,J15+'Main Injection'!K42,'CSP5'!K181)</f>
        <v>-9.446956377600003</v>
      </c>
      <c r="K38" s="56">
        <f>IF(('CSP5'!L181-'Main Injection'!L42)&lt;K15,K15+'Main Injection'!L42,'CSP5'!L181)</f>
        <v>-7.1509375487999982</v>
      </c>
      <c r="L38" s="56">
        <f>IF(('CSP5'!M181-'Main Injection'!M42)&lt;L15,L15+'Main Injection'!M42,'CSP5'!M181)</f>
        <v>-3.6824524031999992</v>
      </c>
      <c r="M38" s="56">
        <f>IF(('CSP5'!N181-'Main Injection'!N42)&lt;M15,M15+'Main Injection'!N42,'CSP5'!N181)</f>
        <v>-3.0163699200000025</v>
      </c>
      <c r="N38" s="56">
        <f>IF(('CSP5'!O181-'Main Injection'!O42)&lt;N15,N15+'Main Injection'!O42,'CSP5'!O181)</f>
        <v>-1.9552696319999967</v>
      </c>
      <c r="O38" s="56">
        <f>IF(('CSP5'!P181-'Main Injection'!P42)&lt;O15,O15+'Main Injection'!P42,'CSP5'!P181)</f>
        <v>-1.593806592</v>
      </c>
      <c r="P38" s="56">
        <f>IF(('CSP5'!Q181-'Main Injection'!Q42)&lt;P15,P15+'Main Injection'!Q42,'CSP5'!Q181)</f>
        <v>-1.3821219839999976</v>
      </c>
      <c r="Q38" s="56">
        <f>IF(('CSP5'!R181-'Main Injection'!R42)&lt;Q15,Q15+'Main Injection'!R42,'CSP5'!R181)</f>
        <v>-0.47505377279999905</v>
      </c>
    </row>
    <row r="39" spans="1:17" x14ac:dyDescent="0.25">
      <c r="A39" s="8">
        <f>'CSP5'!$A$182</f>
        <v>2600</v>
      </c>
      <c r="B39" s="56">
        <f>IF(('CSP5'!C182-'Main Injection'!C43)&lt;B16,B16+'Main Injection'!C43,'CSP5'!C182)</f>
        <v>2.96875</v>
      </c>
      <c r="C39" s="56">
        <f>IF(('CSP5'!D182-'Main Injection'!D43)&lt;C16,C16+'Main Injection'!D43,'CSP5'!D182)</f>
        <v>-1.015625</v>
      </c>
      <c r="D39" s="56">
        <f>IF(('CSP5'!E182-'Main Injection'!E43)&lt;D16,D16+'Main Injection'!E43,'CSP5'!E182)</f>
        <v>-3.9453130000000001</v>
      </c>
      <c r="E39" s="56">
        <f>IF(('CSP5'!F182-'Main Injection'!F43)&lt;E16,E16+'Main Injection'!F43,'CSP5'!F182)</f>
        <v>-5.703125</v>
      </c>
      <c r="F39" s="56">
        <f>IF(('CSP5'!G182-'Main Injection'!G43)&lt;F16,F16+'Main Injection'!G43,'CSP5'!G182)</f>
        <v>-5.5859379999999996</v>
      </c>
      <c r="G39" s="56">
        <f>IF(('CSP5'!H182-'Main Injection'!H43)&lt;G16,G16+'Main Injection'!H43,'CSP5'!H182)</f>
        <v>-6.7578129999999996</v>
      </c>
      <c r="H39" s="56">
        <f>IF(('CSP5'!I182-'Main Injection'!I43)&lt;H16,H16+'Main Injection'!I43,'CSP5'!I182)</f>
        <v>-6.5234379999999996</v>
      </c>
      <c r="I39" s="56">
        <f>IF(('CSP5'!J182-'Main Injection'!J43)&lt;I16,I16+'Main Injection'!J43,'CSP5'!J182)</f>
        <v>-8.984375</v>
      </c>
      <c r="J39" s="56">
        <f>IF(('CSP5'!K182-'Main Injection'!K43)&lt;J16,J16+'Main Injection'!K43,'CSP5'!K182)</f>
        <v>-8.292510268800001</v>
      </c>
      <c r="K39" s="56">
        <f>IF(('CSP5'!L182-'Main Injection'!L43)&lt;K16,K16+'Main Injection'!L43,'CSP5'!L182)</f>
        <v>-5.4387144095999993</v>
      </c>
      <c r="L39" s="56">
        <f>IF(('CSP5'!M182-'Main Injection'!M43)&lt;L16,L16+'Main Injection'!M43,'CSP5'!M182)</f>
        <v>-2.102780831999997</v>
      </c>
      <c r="M39" s="56">
        <f>IF(('CSP5'!N182-'Main Injection'!N43)&lt;M16,M16+'Main Injection'!N43,'CSP5'!N182)</f>
        <v>-1.4340100800000002</v>
      </c>
      <c r="N39" s="56">
        <f>IF(('CSP5'!O182-'Main Injection'!O43)&lt;N16,N16+'Main Injection'!O43,'CSP5'!O182)</f>
        <v>-0.6922370688000008</v>
      </c>
      <c r="O39" s="56">
        <f>IF(('CSP5'!P182-'Main Injection'!P43)&lt;O16,O16+'Main Injection'!P43,'CSP5'!P182)</f>
        <v>3.8134655999968459E-3</v>
      </c>
      <c r="P39" s="56">
        <f>IF(('CSP5'!Q182-'Main Injection'!Q43)&lt;P16,P16+'Main Injection'!Q43,'CSP5'!Q182)</f>
        <v>0.15625</v>
      </c>
      <c r="Q39" s="56">
        <f>IF(('CSP5'!R182-'Main Injection'!R43)&lt;Q16,Q16+'Main Injection'!R43,'CSP5'!R182)</f>
        <v>1.2797541888000019</v>
      </c>
    </row>
    <row r="40" spans="1:17" x14ac:dyDescent="0.25">
      <c r="A40" s="8">
        <f>'CSP5'!$A$183</f>
        <v>2800</v>
      </c>
      <c r="B40" s="56">
        <f>IF(('CSP5'!C183-'Main Injection'!C44)&lt;B17,B17+'Main Injection'!C44,'CSP5'!C183)</f>
        <v>2.96875</v>
      </c>
      <c r="C40" s="56">
        <f>IF(('CSP5'!D183-'Main Injection'!D44)&lt;C17,C17+'Main Injection'!D44,'CSP5'!D183)</f>
        <v>-1.015625</v>
      </c>
      <c r="D40" s="56">
        <f>IF(('CSP5'!E183-'Main Injection'!E44)&lt;D17,D17+'Main Injection'!E44,'CSP5'!E183)</f>
        <v>-3.7109380000000001</v>
      </c>
      <c r="E40" s="56">
        <f>IF(('CSP5'!F183-'Main Injection'!F44)&lt;E17,E17+'Main Injection'!F44,'CSP5'!F183)</f>
        <v>-5.8203129999999996</v>
      </c>
      <c r="F40" s="56">
        <f>IF(('CSP5'!G183-'Main Injection'!G44)&lt;F17,F17+'Main Injection'!G44,'CSP5'!G183)</f>
        <v>-6.0546879999999996</v>
      </c>
      <c r="G40" s="56">
        <f>IF(('CSP5'!H183-'Main Injection'!H44)&lt;G17,G17+'Main Injection'!H44,'CSP5'!H183)</f>
        <v>-6.640625</v>
      </c>
      <c r="H40" s="56">
        <f>IF(('CSP5'!I183-'Main Injection'!I44)&lt;H17,H17+'Main Injection'!I44,'CSP5'!I183)</f>
        <v>-6.171875</v>
      </c>
      <c r="I40" s="56">
        <f>IF(('CSP5'!J183-'Main Injection'!J44)&lt;I17,I17+'Main Injection'!J44,'CSP5'!J183)</f>
        <v>-8.515625</v>
      </c>
      <c r="J40" s="56">
        <f>IF(('CSP5'!K183-'Main Injection'!K44)&lt;J17,J17+'Main Injection'!K44,'CSP5'!K183)</f>
        <v>-6.9921879999999996</v>
      </c>
      <c r="K40" s="56">
        <f>IF(('CSP5'!L183-'Main Injection'!L44)&lt;K17,K17+'Main Injection'!L44,'CSP5'!L183)</f>
        <v>-5.7679801152000003</v>
      </c>
      <c r="L40" s="56">
        <f>IF(('CSP5'!M183-'Main Injection'!M44)&lt;L17,L17+'Main Injection'!M44,'CSP5'!M183)</f>
        <v>-1.9514518080000052</v>
      </c>
      <c r="M40" s="56">
        <f>IF(('CSP5'!N183-'Main Injection'!N44)&lt;M17,M17+'Main Injection'!N44,'CSP5'!N183)</f>
        <v>-0.872616960000002</v>
      </c>
      <c r="N40" s="56">
        <f>IF(('CSP5'!O183-'Main Injection'!O44)&lt;N17,N17+'Main Injection'!O44,'CSP5'!O183)</f>
        <v>0.42607196160000171</v>
      </c>
      <c r="O40" s="56">
        <f>IF(('CSP5'!P183-'Main Injection'!P44)&lt;O17,O17+'Main Injection'!P44,'CSP5'!P183)</f>
        <v>2.03125</v>
      </c>
      <c r="P40" s="56">
        <f>IF(('CSP5'!Q183-'Main Injection'!Q44)&lt;P17,P17+'Main Injection'!Q44,'CSP5'!Q183)</f>
        <v>5.4296879999999996</v>
      </c>
      <c r="Q40" s="56">
        <f>IF(('CSP5'!R183-'Main Injection'!R44)&lt;Q17,Q17+'Main Injection'!R44,'CSP5'!R183)</f>
        <v>6.015625</v>
      </c>
    </row>
    <row r="41" spans="1:17" x14ac:dyDescent="0.25">
      <c r="A41" s="8">
        <f>'CSP5'!$A$184</f>
        <v>2900</v>
      </c>
      <c r="B41" s="56">
        <f>IF(('CSP5'!C184-'Main Injection'!C45)&lt;B18,B18+'Main Injection'!C45,'CSP5'!C184)</f>
        <v>-1.953125</v>
      </c>
      <c r="C41" s="56">
        <f>IF(('CSP5'!D184-'Main Injection'!D45)&lt;C18,C18+'Main Injection'!D45,'CSP5'!D184)</f>
        <v>-3.0078130000000001</v>
      </c>
      <c r="D41" s="56">
        <f>IF(('CSP5'!E184-'Main Injection'!E45)&lt;D18,D18+'Main Injection'!E45,'CSP5'!E184)</f>
        <v>-3.4765630000000001</v>
      </c>
      <c r="E41" s="56">
        <f>IF(('CSP5'!F184-'Main Injection'!F45)&lt;E18,E18+'Main Injection'!F45,'CSP5'!F184)</f>
        <v>-4.296875</v>
      </c>
      <c r="F41" s="56">
        <f>IF(('CSP5'!G184-'Main Injection'!G45)&lt;F18,F18+'Main Injection'!G45,'CSP5'!G184)</f>
        <v>-4.4140629999999996</v>
      </c>
      <c r="G41" s="56">
        <f>IF(('CSP5'!H184-'Main Injection'!H45)&lt;G18,G18+'Main Injection'!H45,'CSP5'!H184)</f>
        <v>-5.5859379999999996</v>
      </c>
      <c r="H41" s="56">
        <f>IF(('CSP5'!I184-'Main Injection'!I45)&lt;H18,H18+'Main Injection'!I45,'CSP5'!I184)</f>
        <v>-5.46875</v>
      </c>
      <c r="I41" s="56">
        <f>IF(('CSP5'!J184-'Main Injection'!J45)&lt;I18,I18+'Main Injection'!J45,'CSP5'!J184)</f>
        <v>-6.5234379999999996</v>
      </c>
      <c r="J41" s="56">
        <f>IF(('CSP5'!K184-'Main Injection'!K45)&lt;J18,J18+'Main Injection'!K45,'CSP5'!K184)</f>
        <v>-6.0546879999999996</v>
      </c>
      <c r="K41" s="56">
        <f>IF(('CSP5'!L184-'Main Injection'!L45)&lt;K18,K18+'Main Injection'!L45,'CSP5'!L184)</f>
        <v>-6.0546879999999996</v>
      </c>
      <c r="L41" s="56">
        <f>IF(('CSP5'!M184-'Main Injection'!M45)&lt;L18,L18+'Main Injection'!M45,'CSP5'!M184)</f>
        <v>-3.0555316463999986</v>
      </c>
      <c r="M41" s="56">
        <f>IF(('CSP5'!N184-'Main Injection'!N45)&lt;M18,M18+'Main Injection'!N45,'CSP5'!N184)</f>
        <v>-0.4004053727999981</v>
      </c>
      <c r="N41" s="56">
        <f>IF(('CSP5'!O184-'Main Injection'!O45)&lt;N18,N18+'Main Injection'!O45,'CSP5'!O184)</f>
        <v>2.03125</v>
      </c>
      <c r="O41" s="56">
        <f>IF(('CSP5'!P184-'Main Injection'!P45)&lt;O18,O18+'Main Injection'!P45,'CSP5'!P184)</f>
        <v>5.3125</v>
      </c>
      <c r="P41" s="56">
        <f>IF(('CSP5'!Q184-'Main Injection'!Q45)&lt;P18,P18+'Main Injection'!Q45,'CSP5'!Q184)</f>
        <v>8.2421880000000005</v>
      </c>
      <c r="Q41" s="56">
        <f>IF(('CSP5'!R184-'Main Injection'!R45)&lt;Q18,Q18+'Main Injection'!R45,'CSP5'!R184)</f>
        <v>9.1796880000000005</v>
      </c>
    </row>
    <row r="42" spans="1:17" x14ac:dyDescent="0.25">
      <c r="A42" s="8">
        <f>'CSP5'!$A$185</f>
        <v>3000</v>
      </c>
      <c r="B42" s="56">
        <f>IF(('CSP5'!C185-'Main Injection'!C46)&lt;B19,B19+'Main Injection'!C46,'CSP5'!C185)</f>
        <v>-1.015625</v>
      </c>
      <c r="C42" s="56">
        <f>IF(('CSP5'!D185-'Main Injection'!D46)&lt;C19,C19+'Main Injection'!D46,'CSP5'!D185)</f>
        <v>-1.015625</v>
      </c>
      <c r="D42" s="56">
        <f>IF(('CSP5'!E185-'Main Injection'!E46)&lt;D19,D19+'Main Injection'!E46,'CSP5'!E185)</f>
        <v>-1.015625</v>
      </c>
      <c r="E42" s="56">
        <f>IF(('CSP5'!F185-'Main Injection'!F46)&lt;E19,E19+'Main Injection'!F46,'CSP5'!F185)</f>
        <v>-3.0078130000000001</v>
      </c>
      <c r="F42" s="56">
        <f>IF(('CSP5'!G185-'Main Injection'!G46)&lt;F19,F19+'Main Injection'!G46,'CSP5'!G185)</f>
        <v>-3.4765630000000001</v>
      </c>
      <c r="G42" s="56">
        <f>IF(('CSP5'!H185-'Main Injection'!H46)&lt;G19,G19+'Main Injection'!H46,'CSP5'!H185)</f>
        <v>-4.4140629999999996</v>
      </c>
      <c r="H42" s="56">
        <f>IF(('CSP5'!I185-'Main Injection'!I46)&lt;H19,H19+'Main Injection'!I46,'CSP5'!I185)</f>
        <v>-5.1171879999999996</v>
      </c>
      <c r="I42" s="56">
        <f>IF(('CSP5'!J185-'Main Injection'!J46)&lt;I19,I19+'Main Injection'!J46,'CSP5'!J185)</f>
        <v>-6.0546879999999996</v>
      </c>
      <c r="J42" s="56">
        <f>IF(('CSP5'!K185-'Main Injection'!K46)&lt;J19,J19+'Main Injection'!K46,'CSP5'!K185)</f>
        <v>-6.0546879999999996</v>
      </c>
      <c r="K42" s="56">
        <f>IF(('CSP5'!L185-'Main Injection'!L46)&lt;K19,K19+'Main Injection'!L46,'CSP5'!L185)</f>
        <v>-5.46875</v>
      </c>
      <c r="L42" s="56">
        <f>IF(('CSP5'!M185-'Main Injection'!M46)&lt;L19,L19+'Main Injection'!M46,'CSP5'!M185)</f>
        <v>-2.1264120479999988</v>
      </c>
      <c r="M42" s="56">
        <f>IF(('CSP5'!N185-'Main Injection'!N46)&lt;M19,M19+'Main Injection'!N46,'CSP5'!N185)</f>
        <v>0.62027030400000172</v>
      </c>
      <c r="N42" s="56">
        <f>IF(('CSP5'!O185-'Main Injection'!O46)&lt;N19,N19+'Main Injection'!O46,'CSP5'!O185)</f>
        <v>2.03125</v>
      </c>
      <c r="O42" s="56">
        <f>IF(('CSP5'!P185-'Main Injection'!P46)&lt;O19,O19+'Main Injection'!P46,'CSP5'!P185)</f>
        <v>4.2578129999999996</v>
      </c>
      <c r="P42" s="56">
        <f>IF(('CSP5'!Q185-'Main Injection'!Q46)&lt;P19,P19+'Main Injection'!Q46,'CSP5'!Q185)</f>
        <v>7.5390629999999996</v>
      </c>
      <c r="Q42" s="56">
        <f>IF(('CSP5'!R185-'Main Injection'!R46)&lt;Q19,Q19+'Main Injection'!R46,'CSP5'!R185)</f>
        <v>8.0078130000000005</v>
      </c>
    </row>
    <row r="43" spans="1:17" x14ac:dyDescent="0.25">
      <c r="A43" s="8">
        <f>'CSP5'!$A$186</f>
        <v>3200</v>
      </c>
      <c r="B43" s="56">
        <f>IF(('CSP5'!C186-'Main Injection'!C47)&lt;B20,B20+'Main Injection'!C47,'CSP5'!C186)</f>
        <v>4.9609379999999996</v>
      </c>
      <c r="C43" s="56">
        <f>IF(('CSP5'!D186-'Main Injection'!D47)&lt;C20,C20+'Main Injection'!D47,'CSP5'!D186)</f>
        <v>2.03125</v>
      </c>
      <c r="D43" s="56">
        <f>IF(('CSP5'!E186-'Main Injection'!E47)&lt;D20,D20+'Main Injection'!E47,'CSP5'!E186)</f>
        <v>3.9063000000000001E-2</v>
      </c>
      <c r="E43" s="56">
        <f>IF(('CSP5'!F186-'Main Injection'!F47)&lt;E20,E20+'Main Injection'!F47,'CSP5'!F186)</f>
        <v>-2.0703130000000001</v>
      </c>
      <c r="F43" s="56">
        <f>IF(('CSP5'!G186-'Main Injection'!G47)&lt;F20,F20+'Main Injection'!G47,'CSP5'!G186)</f>
        <v>-3.9453130000000001</v>
      </c>
      <c r="G43" s="56">
        <f>IF(('CSP5'!H186-'Main Injection'!H47)&lt;G20,G20+'Main Injection'!H47,'CSP5'!H186)</f>
        <v>-3.9453130000000001</v>
      </c>
      <c r="H43" s="56">
        <f>IF(('CSP5'!I186-'Main Injection'!I47)&lt;H20,H20+'Main Injection'!I47,'CSP5'!I186)</f>
        <v>-3.9453130000000001</v>
      </c>
      <c r="I43" s="56">
        <f>IF(('CSP5'!J186-'Main Injection'!J47)&lt;I20,I20+'Main Injection'!J47,'CSP5'!J186)</f>
        <v>-3.7109380000000001</v>
      </c>
      <c r="J43" s="56">
        <f>IF(('CSP5'!K186-'Main Injection'!K47)&lt;J20,J20+'Main Injection'!K47,'CSP5'!K186)</f>
        <v>-3.7109380000000001</v>
      </c>
      <c r="K43" s="56">
        <f>IF(('CSP5'!L186-'Main Injection'!L47)&lt;K20,K20+'Main Injection'!L47,'CSP5'!L186)</f>
        <v>-3.4765630000000001</v>
      </c>
      <c r="L43" s="56">
        <f>IF(('CSP5'!M186-'Main Injection'!M47)&lt;L20,L20+'Main Injection'!M47,'CSP5'!M186)</f>
        <v>-0.26817285119999923</v>
      </c>
      <c r="M43" s="56">
        <f>IF(('CSP5'!N186-'Main Injection'!N47)&lt;M20,M20+'Main Injection'!N47,'CSP5'!N186)</f>
        <v>2.6616216576000014</v>
      </c>
      <c r="N43" s="56">
        <f>IF(('CSP5'!O186-'Main Injection'!O47)&lt;N20,N20+'Main Injection'!O47,'CSP5'!O186)</f>
        <v>4.1207559935999996</v>
      </c>
      <c r="O43" s="56">
        <f>IF(('CSP5'!P186-'Main Injection'!P47)&lt;O20,O20+'Main Injection'!P47,'CSP5'!P186)</f>
        <v>5.5798903295999978</v>
      </c>
      <c r="P43" s="56">
        <f>IF(('CSP5'!Q186-'Main Injection'!Q47)&lt;P20,P20+'Main Injection'!Q47,'CSP5'!Q186)</f>
        <v>7.0390246656000031</v>
      </c>
      <c r="Q43" s="56">
        <f>IF(('CSP5'!R186-'Main Injection'!R47)&lt;Q20,Q20+'Main Injection'!R47,'CSP5'!R186)</f>
        <v>8.4981590016000013</v>
      </c>
    </row>
    <row r="44" spans="1:17" x14ac:dyDescent="0.25">
      <c r="A44" s="8">
        <f>'CSP5'!$A$187</f>
        <v>3300</v>
      </c>
      <c r="B44" s="56">
        <f>IF(('CSP5'!C187-'Main Injection'!C48)&lt;B21,B21+'Main Injection'!C48,'CSP5'!C187)</f>
        <v>4.9609379999999996</v>
      </c>
      <c r="C44" s="56">
        <f>IF(('CSP5'!D187-'Main Injection'!D48)&lt;C21,C21+'Main Injection'!D48,'CSP5'!D187)</f>
        <v>2.03125</v>
      </c>
      <c r="D44" s="56">
        <f>IF(('CSP5'!E187-'Main Injection'!E48)&lt;D21,D21+'Main Injection'!E48,'CSP5'!E187)</f>
        <v>3.9063000000000001E-2</v>
      </c>
      <c r="E44" s="56">
        <f>IF(('CSP5'!F187-'Main Injection'!F48)&lt;E21,E21+'Main Injection'!F48,'CSP5'!F187)</f>
        <v>-2.0703130000000001</v>
      </c>
      <c r="F44" s="56">
        <f>IF(('CSP5'!G187-'Main Injection'!G48)&lt;F21,F21+'Main Injection'!G48,'CSP5'!G187)</f>
        <v>-3.9453130000000001</v>
      </c>
      <c r="G44" s="56">
        <f>IF(('CSP5'!H187-'Main Injection'!H48)&lt;G21,G21+'Main Injection'!H48,'CSP5'!H187)</f>
        <v>-3.9453130000000001</v>
      </c>
      <c r="H44" s="56">
        <f>IF(('CSP5'!I187-'Main Injection'!I48)&lt;H21,H21+'Main Injection'!I48,'CSP5'!I187)</f>
        <v>-3.9453130000000001</v>
      </c>
      <c r="I44" s="56">
        <f>IF(('CSP5'!J187-'Main Injection'!J48)&lt;I21,I21+'Main Injection'!J48,'CSP5'!J187)</f>
        <v>-3.9453130000000001</v>
      </c>
      <c r="J44" s="56">
        <f>IF(('CSP5'!K187-'Main Injection'!K48)&lt;J21,J21+'Main Injection'!K48,'CSP5'!K187)</f>
        <v>-3.9453130000000001</v>
      </c>
      <c r="K44" s="56">
        <f>IF(('CSP5'!L187-'Main Injection'!L48)&lt;K21,K21+'Main Injection'!L48,'CSP5'!L187)</f>
        <v>-3.5361124224000022</v>
      </c>
      <c r="L44" s="56">
        <f>IF(('CSP5'!M187-'Main Injection'!M48)&lt;L21,L21+'Main Injection'!M48,'CSP5'!M187)</f>
        <v>1.0599189119999934</v>
      </c>
      <c r="M44" s="56">
        <f>IF(('CSP5'!N187-'Main Injection'!N48)&lt;M21,M21+'Main Injection'!N48,'CSP5'!N187)</f>
        <v>4.1109753599999976</v>
      </c>
      <c r="N44" s="56">
        <f>IF(('CSP5'!O187-'Main Injection'!O48)&lt;N21,N21+'Main Injection'!O48,'CSP5'!O187)</f>
        <v>5.6328639744000029</v>
      </c>
      <c r="O44" s="56">
        <f>IF(('CSP5'!P187-'Main Injection'!P48)&lt;O21,O21+'Main Injection'!P48,'CSP5'!P187)</f>
        <v>7.154752588800001</v>
      </c>
      <c r="P44" s="56">
        <f>IF(('CSP5'!Q187-'Main Injection'!Q48)&lt;P21,P21+'Main Injection'!Q48,'CSP5'!Q187)</f>
        <v>8.6766412031999991</v>
      </c>
      <c r="Q44" s="56">
        <f>IF(('CSP5'!R187-'Main Injection'!R48)&lt;Q21,Q21+'Main Injection'!R48,'CSP5'!R187)</f>
        <v>10.198529817599997</v>
      </c>
    </row>
    <row r="45" spans="1:17" x14ac:dyDescent="0.25">
      <c r="A45" s="8">
        <f>'CSP5'!$A$188</f>
        <v>3500</v>
      </c>
      <c r="B45" s="56">
        <f>IF(('CSP5'!C188-'Main Injection'!C49)&lt;B22,B22+'Main Injection'!C49,'CSP5'!C188)</f>
        <v>4.9609379999999996</v>
      </c>
      <c r="C45" s="56">
        <f>IF(('CSP5'!D188-'Main Injection'!D49)&lt;C22,C22+'Main Injection'!D49,'CSP5'!D188)</f>
        <v>2.03125</v>
      </c>
      <c r="D45" s="56">
        <f>IF(('CSP5'!E188-'Main Injection'!E49)&lt;D22,D22+'Main Injection'!E49,'CSP5'!E188)</f>
        <v>3.9063000000000001E-2</v>
      </c>
      <c r="E45" s="56">
        <f>IF(('CSP5'!F188-'Main Injection'!F49)&lt;E22,E22+'Main Injection'!F49,'CSP5'!F188)</f>
        <v>-2.0703130000000001</v>
      </c>
      <c r="F45" s="56">
        <f>IF(('CSP5'!G188-'Main Injection'!G49)&lt;F22,F22+'Main Injection'!G49,'CSP5'!G188)</f>
        <v>-3.9453130000000001</v>
      </c>
      <c r="G45" s="56">
        <f>IF(('CSP5'!H188-'Main Injection'!H49)&lt;G22,G22+'Main Injection'!H49,'CSP5'!H188)</f>
        <v>-3.828125</v>
      </c>
      <c r="H45" s="56">
        <f>IF(('CSP5'!I188-'Main Injection'!I49)&lt;H22,H22+'Main Injection'!I49,'CSP5'!I188)</f>
        <v>-3.828125</v>
      </c>
      <c r="I45" s="56">
        <f>IF(('CSP5'!J188-'Main Injection'!J49)&lt;I22,I22+'Main Injection'!J49,'CSP5'!J188)</f>
        <v>-3.828125</v>
      </c>
      <c r="J45" s="56">
        <f>IF(('CSP5'!K188-'Main Injection'!K49)&lt;J22,J22+'Main Injection'!K49,'CSP5'!K188)</f>
        <v>-3.828125</v>
      </c>
      <c r="K45" s="56">
        <f>IF(('CSP5'!L188-'Main Injection'!L49)&lt;K22,K22+'Main Injection'!L49,'CSP5'!L188)</f>
        <v>-1.1913442080000003</v>
      </c>
      <c r="L45" s="56">
        <f>IF(('CSP5'!M188-'Main Injection'!M49)&lt;L22,L22+'Main Injection'!M49,'CSP5'!M188)</f>
        <v>3.7896770400000008</v>
      </c>
      <c r="M45" s="56">
        <f>IF(('CSP5'!N188-'Main Injection'!N49)&lt;M22,M22+'Main Injection'!N49,'CSP5'!N188)</f>
        <v>7.0886712000000003</v>
      </c>
      <c r="N45" s="56">
        <f>IF(('CSP5'!O188-'Main Injection'!O49)&lt;N22,N22+'Main Injection'!O49,'CSP5'!O188)</f>
        <v>8.7392100480000039</v>
      </c>
      <c r="O45" s="56">
        <f>IF(('CSP5'!P188-'Main Injection'!P49)&lt;O22,O22+'Main Injection'!P49,'CSP5'!P188)</f>
        <v>10.389748895999993</v>
      </c>
      <c r="P45" s="56">
        <f>IF(('CSP5'!Q188-'Main Injection'!Q49)&lt;P22,P22+'Main Injection'!Q49,'CSP5'!Q188)</f>
        <v>12.040287743999997</v>
      </c>
      <c r="Q45" s="56">
        <f>IF(('CSP5'!R188-'Main Injection'!R49)&lt;Q22,Q22+'Main Injection'!R49,'CSP5'!R188)</f>
        <v>9.6908265920000005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workbookViewId="0">
      <selection activeCell="B21" sqref="B21:I28"/>
    </sheetView>
  </sheetViews>
  <sheetFormatPr defaultRowHeight="15" x14ac:dyDescent="0.25"/>
  <sheetData>
    <row r="1" spans="1:9" x14ac:dyDescent="0.25">
      <c r="A1" s="17" t="str">
        <f>'CSP5'!$A$266</f>
        <v>D0790</v>
      </c>
      <c r="B1" s="51" t="str">
        <f>'CSP5'!$B$266</f>
        <v>Fuel Pressure Reg, Base Duty Cycle</v>
      </c>
      <c r="C1" s="51"/>
      <c r="D1" s="51"/>
      <c r="E1" s="51"/>
      <c r="F1" s="51"/>
      <c r="G1" s="51"/>
      <c r="H1" s="51"/>
      <c r="I1" s="51"/>
    </row>
    <row r="2" spans="1:9" x14ac:dyDescent="0.25">
      <c r="A2" s="31"/>
      <c r="B2" s="3" t="str">
        <f>'CSP5'!$B$267</f>
        <v>mm3</v>
      </c>
      <c r="C2" s="31"/>
      <c r="D2" s="31"/>
      <c r="E2" s="31"/>
      <c r="F2" s="31"/>
      <c r="G2" s="31"/>
      <c r="H2" s="31"/>
      <c r="I2" s="31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7"/>
      <c r="B18" s="51" t="s">
        <v>1192</v>
      </c>
      <c r="C18" s="51"/>
      <c r="D18" s="51"/>
      <c r="E18" s="51"/>
      <c r="F18" s="51"/>
      <c r="G18" s="51"/>
      <c r="H18" s="51"/>
      <c r="I18" s="51"/>
    </row>
    <row r="19" spans="1:9" x14ac:dyDescent="0.25">
      <c r="A19" s="31" t="s">
        <v>1191</v>
      </c>
      <c r="B19" s="3" t="s">
        <v>26</v>
      </c>
      <c r="C19" s="31"/>
      <c r="D19" s="31"/>
      <c r="E19" s="31"/>
      <c r="F19" s="31"/>
      <c r="G19" s="31"/>
      <c r="H19" s="31"/>
      <c r="I19" s="31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50">
        <f>_xll.Interp2dTab(-1,0,$B$3:$I$3,$A$4:$A$11,$B$4:$I$11,B$20,$A21)</f>
        <v>0</v>
      </c>
      <c r="C21" s="50">
        <f>_xll.Interp2dTab(-1,0,$B$3:$I$3,$A$4:$A$11,$B$4:$I$11,C$20,$A21)</f>
        <v>0</v>
      </c>
      <c r="D21" s="50">
        <f>_xll.Interp2dTab(-1,0,$B$3:$I$3,$A$4:$A$11,$B$4:$I$11,D$20,$A21)</f>
        <v>0</v>
      </c>
      <c r="E21" s="50">
        <f>_xll.Interp2dTab(-1,0,$B$3:$I$3,$A$4:$A$11,$B$4:$I$11,E$20,$A21)</f>
        <v>0</v>
      </c>
      <c r="F21" s="50">
        <f>_xll.Interp2dTab(-1,0,$B$3:$I$3,$A$4:$A$11,$B$4:$I$11,F$20,$A21)</f>
        <v>0</v>
      </c>
      <c r="G21" s="50">
        <f>_xll.Interp2dTab(-1,0,$B$3:$I$3,$A$4:$A$11,$B$4:$I$11,G$20,$A21)</f>
        <v>0</v>
      </c>
      <c r="H21" s="50">
        <f>_xll.Interp2dTab(-1,0,$B$3:$I$3,$A$4:$A$11,$B$4:$I$11,H$20,$A21)</f>
        <v>0</v>
      </c>
      <c r="I21" s="50">
        <f>_xll.Interp2dTab(-1,0,$B$3:$I$3,$A$4:$A$11,$B$4:$I$11,I$20,$A21)</f>
        <v>0</v>
      </c>
    </row>
    <row r="22" spans="1:9" x14ac:dyDescent="0.25">
      <c r="A22" s="3">
        <v>100</v>
      </c>
      <c r="B22" s="50">
        <f>_xll.Interp2dTab(-1,0,$B$3:$I$3,$A$4:$A$11,$B$4:$I$11,B$20,$A22)</f>
        <v>0</v>
      </c>
      <c r="C22" s="50">
        <f>_xll.Interp2dTab(-1,0,$B$3:$I$3,$A$4:$A$11,$B$4:$I$11,C$20,$A22)</f>
        <v>0.43919999999999998</v>
      </c>
      <c r="D22" s="50">
        <f>_xll.Interp2dTab(-1,0,$B$3:$I$3,$A$4:$A$11,$B$4:$I$11,D$20,$A22)</f>
        <v>0.90280000000000005</v>
      </c>
      <c r="E22" s="50">
        <f>_xll.Interp2dTab(-1,0,$B$3:$I$3,$A$4:$A$11,$B$4:$I$11,E$20,$A22)</f>
        <v>1.3420000000000001</v>
      </c>
      <c r="F22" s="50">
        <f>_xll.Interp2dTab(-1,0,$B$3:$I$3,$A$4:$A$11,$B$4:$I$11,F$20,$A22)</f>
        <v>2.6840000000000002</v>
      </c>
      <c r="G22" s="50">
        <f>_xll.Interp2dTab(-1,0,$B$3:$I$3,$A$4:$A$11,$B$4:$I$11,G$20,$A22)</f>
        <v>4.4896000000000003</v>
      </c>
      <c r="H22" s="50">
        <f>_xll.Interp2dTab(-1,0,$B$3:$I$3,$A$4:$A$11,$B$4:$I$11,H$20,$A22)</f>
        <v>6.2952000000000004</v>
      </c>
      <c r="I22" s="50">
        <f>_xll.Interp2dTab(-1,0,$B$3:$I$3,$A$4:$A$11,$B$4:$I$11,I$20,$A22)</f>
        <v>10.515789999999999</v>
      </c>
    </row>
    <row r="23" spans="1:9" x14ac:dyDescent="0.25">
      <c r="A23" s="3">
        <v>500</v>
      </c>
      <c r="B23" s="50">
        <f>_xll.Interp2dTab(-1,0,$B$3:$I$3,$A$4:$A$11,$B$4:$I$11,B$20,$A23)</f>
        <v>0</v>
      </c>
      <c r="C23" s="50">
        <f>_xll.Interp2dTab(-1,0,$B$3:$I$3,$A$4:$A$11,$B$4:$I$11,C$20,$A23)</f>
        <v>0.43919999999999998</v>
      </c>
      <c r="D23" s="50">
        <f>_xll.Interp2dTab(-1,0,$B$3:$I$3,$A$4:$A$11,$B$4:$I$11,D$20,$A23)</f>
        <v>0.90280000000000005</v>
      </c>
      <c r="E23" s="50">
        <f>_xll.Interp2dTab(-1,0,$B$3:$I$3,$A$4:$A$11,$B$4:$I$11,E$20,$A23)</f>
        <v>1.3420000000000001</v>
      </c>
      <c r="F23" s="50">
        <f>_xll.Interp2dTab(-1,0,$B$3:$I$3,$A$4:$A$11,$B$4:$I$11,F$20,$A23)</f>
        <v>2.6840000000000002</v>
      </c>
      <c r="G23" s="50">
        <f>_xll.Interp2dTab(-1,0,$B$3:$I$3,$A$4:$A$11,$B$4:$I$11,G$20,$A23)</f>
        <v>4.4896000000000003</v>
      </c>
      <c r="H23" s="50">
        <f>_xll.Interp2dTab(-1,0,$B$3:$I$3,$A$4:$A$11,$B$4:$I$11,H$20,$A23)</f>
        <v>6.2952000000000004</v>
      </c>
      <c r="I23" s="50">
        <f>_xll.Interp2dTab(-1,0,$B$3:$I$3,$A$4:$A$11,$B$4:$I$11,I$20,$A23)</f>
        <v>10.515789999999999</v>
      </c>
    </row>
    <row r="24" spans="1:9" x14ac:dyDescent="0.25">
      <c r="A24" s="3">
        <v>650</v>
      </c>
      <c r="B24" s="50">
        <f>_xll.Interp2dTab(-1,0,$B$3:$I$3,$A$4:$A$11,$B$4:$I$11,B$20,$A24)</f>
        <v>0</v>
      </c>
      <c r="C24" s="50">
        <f>_xll.Interp2dTab(-1,0,$B$3:$I$3,$A$4:$A$11,$B$4:$I$11,C$20,$A24)</f>
        <v>0.43919999999999998</v>
      </c>
      <c r="D24" s="50">
        <f>_xll.Interp2dTab(-1,0,$B$3:$I$3,$A$4:$A$11,$B$4:$I$11,D$20,$A24)</f>
        <v>0.90280000000000005</v>
      </c>
      <c r="E24" s="50">
        <f>_xll.Interp2dTab(-1,0,$B$3:$I$3,$A$4:$A$11,$B$4:$I$11,E$20,$A24)</f>
        <v>1.3420000000000001</v>
      </c>
      <c r="F24" s="50">
        <f>_xll.Interp2dTab(-1,0,$B$3:$I$3,$A$4:$A$11,$B$4:$I$11,F$20,$A24)</f>
        <v>2.6840000000000002</v>
      </c>
      <c r="G24" s="50">
        <f>_xll.Interp2dTab(-1,0,$B$3:$I$3,$A$4:$A$11,$B$4:$I$11,G$20,$A24)</f>
        <v>4.4896000000000003</v>
      </c>
      <c r="H24" s="50">
        <f>_xll.Interp2dTab(-1,0,$B$3:$I$3,$A$4:$A$11,$B$4:$I$11,H$20,$A24)</f>
        <v>6.2952000000000004</v>
      </c>
      <c r="I24" s="50">
        <f>_xll.Interp2dTab(-1,0,$B$3:$I$3,$A$4:$A$11,$B$4:$I$11,I$20,$A24)</f>
        <v>10.515789999999999</v>
      </c>
    </row>
    <row r="25" spans="1:9" x14ac:dyDescent="0.25">
      <c r="A25" s="3">
        <v>1000</v>
      </c>
      <c r="B25" s="50">
        <f>_xll.Interp2dTab(-1,0,$B$3:$I$3,$A$4:$A$11,$B$4:$I$11,B$20,$A25)</f>
        <v>0</v>
      </c>
      <c r="C25" s="50">
        <f>_xll.Interp2dTab(-1,0,$B$3:$I$3,$A$4:$A$11,$B$4:$I$11,C$20,$A25)</f>
        <v>0.68320000000000003</v>
      </c>
      <c r="D25" s="50">
        <f>_xll.Interp2dTab(-1,0,$B$3:$I$3,$A$4:$A$11,$B$4:$I$11,D$20,$A25)</f>
        <v>1.3908</v>
      </c>
      <c r="E25" s="50">
        <f>_xll.Interp2dTab(-1,0,$B$3:$I$3,$A$4:$A$11,$B$4:$I$11,E$20,$A25)</f>
        <v>2.0739999999999998</v>
      </c>
      <c r="F25" s="50">
        <f>_xll.Interp2dTab(-1,0,$B$3:$I$3,$A$4:$A$11,$B$4:$I$11,F$20,$A25)</f>
        <v>4.1479999999999997</v>
      </c>
      <c r="G25" s="50">
        <f>_xll.Interp2dTab(-1,0,$B$3:$I$3,$A$4:$A$11,$B$4:$I$11,G$20,$A25)</f>
        <v>6.9051999999999998</v>
      </c>
      <c r="H25" s="50">
        <f>_xll.Interp2dTab(-1,0,$B$3:$I$3,$A$4:$A$11,$B$4:$I$11,H$20,$A25)</f>
        <v>9.6623999999999999</v>
      </c>
      <c r="I25" s="50">
        <f>_xll.Interp2dTab(-1,0,$B$3:$I$3,$A$4:$A$11,$B$4:$I$11,I$20,$A25)</f>
        <v>16.107355000000002</v>
      </c>
    </row>
    <row r="26" spans="1:9" x14ac:dyDescent="0.25">
      <c r="A26" s="3">
        <v>2000</v>
      </c>
      <c r="B26" s="50">
        <f>_xll.Interp2dTab(-1,0,$B$3:$I$3,$A$4:$A$11,$B$4:$I$11,B$20,$A26)</f>
        <v>0</v>
      </c>
      <c r="C26" s="50">
        <f>_xll.Interp2dTab(-1,0,$B$3:$I$3,$A$4:$A$11,$B$4:$I$11,C$20,$A26)</f>
        <v>1.4233333333333333</v>
      </c>
      <c r="D26" s="50">
        <f>_xll.Interp2dTab(-1,0,$B$3:$I$3,$A$4:$A$11,$B$4:$I$11,D$20,$A26)</f>
        <v>2.8710666666666667</v>
      </c>
      <c r="E26" s="50">
        <f>_xll.Interp2dTab(-1,0,$B$3:$I$3,$A$4:$A$11,$B$4:$I$11,E$20,$A26)</f>
        <v>4.2943999999999996</v>
      </c>
      <c r="F26" s="50">
        <f>_xll.Interp2dTab(-1,0,$B$3:$I$3,$A$4:$A$11,$B$4:$I$11,F$20,$A26)</f>
        <v>8.5887999999999991</v>
      </c>
      <c r="G26" s="50">
        <f>_xll.Interp2dTab(-1,0,$B$3:$I$3,$A$4:$A$11,$B$4:$I$11,G$20,$A26)</f>
        <v>14.322800000000001</v>
      </c>
      <c r="H26" s="50">
        <f>_xll.Interp2dTab(-1,0,$B$3:$I$3,$A$4:$A$11,$B$4:$I$11,H$20,$A26)</f>
        <v>20.056800000000003</v>
      </c>
      <c r="I26" s="50">
        <f>_xll.Interp2dTab(-1,0,$B$3:$I$3,$A$4:$A$11,$B$4:$I$11,I$20,$A26)</f>
        <v>33.460024999999995</v>
      </c>
    </row>
    <row r="27" spans="1:9" x14ac:dyDescent="0.25">
      <c r="A27" s="3">
        <v>3000</v>
      </c>
      <c r="B27" s="50">
        <f>_xll.Interp2dTab(-1,0,$B$3:$I$3,$A$4:$A$11,$B$4:$I$11,B$20,$A27)</f>
        <v>0</v>
      </c>
      <c r="C27" s="50">
        <f>_xll.Interp2dTab(-1,0,$B$3:$I$3,$A$4:$A$11,$B$4:$I$11,C$20,$A27)</f>
        <v>2.2248363636363635</v>
      </c>
      <c r="D27" s="50">
        <f>_xll.Interp2dTab(-1,0,$B$3:$I$3,$A$4:$A$11,$B$4:$I$11,D$20,$A27)</f>
        <v>4.4607636363636365</v>
      </c>
      <c r="E27" s="50">
        <f>_xll.Interp2dTab(-1,0,$B$3:$I$3,$A$4:$A$11,$B$4:$I$11,E$20,$A27)</f>
        <v>6.6855999999999991</v>
      </c>
      <c r="F27" s="50">
        <f>_xll.Interp2dTab(-1,0,$B$3:$I$3,$A$4:$A$11,$B$4:$I$11,F$20,$A27)</f>
        <v>13.371199999999998</v>
      </c>
      <c r="G27" s="50">
        <f>_xll.Interp2dTab(-1,0,$B$3:$I$3,$A$4:$A$11,$B$4:$I$11,G$20,$A27)</f>
        <v>22.281636363636363</v>
      </c>
      <c r="H27" s="50">
        <f>_xll.Interp2dTab(-1,0,$B$3:$I$3,$A$4:$A$11,$B$4:$I$11,H$20,$A27)</f>
        <v>31.192072727272727</v>
      </c>
      <c r="I27" s="50">
        <f>_xll.Interp2dTab(-1,0,$B$3:$I$3,$A$4:$A$11,$B$4:$I$11,I$20,$A27)</f>
        <v>52.020217727272723</v>
      </c>
    </row>
    <row r="28" spans="1:9" x14ac:dyDescent="0.25">
      <c r="A28" s="3">
        <v>4000</v>
      </c>
      <c r="B28" s="50">
        <f>_xll.Interp2dTab(-1,0,$B$3:$I$3,$A$4:$A$11,$B$4:$I$11,B$20,$A28)</f>
        <v>0</v>
      </c>
      <c r="C28" s="50">
        <f>_xll.Interp2dTab(-1,0,$B$3:$I$3,$A$4:$A$11,$B$4:$I$11,C$20,$A28)</f>
        <v>3.0455636363636369</v>
      </c>
      <c r="D28" s="50">
        <f>_xll.Interp2dTab(-1,0,$B$3:$I$3,$A$4:$A$11,$B$4:$I$11,D$20,$A28)</f>
        <v>6.0800363636363643</v>
      </c>
      <c r="E28" s="50">
        <f>_xll.Interp2dTab(-1,0,$B$3:$I$3,$A$4:$A$11,$B$4:$I$11,E$20,$A28)</f>
        <v>9.1255999999999986</v>
      </c>
      <c r="F28" s="50">
        <f>_xll.Interp2dTab(-1,0,$B$3:$I$3,$A$4:$A$11,$B$4:$I$11,F$20,$A28)</f>
        <v>18.251199999999997</v>
      </c>
      <c r="G28" s="50">
        <f>_xll.Interp2dTab(-1,0,$B$3:$I$3,$A$4:$A$11,$B$4:$I$11,G$20,$A28)</f>
        <v>30.422363636363638</v>
      </c>
      <c r="H28" s="50">
        <f>_xll.Interp2dTab(-1,0,$B$3:$I$3,$A$4:$A$11,$B$4:$I$11,H$20,$A28)</f>
        <v>42.593527272727279</v>
      </c>
      <c r="I28" s="50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workbookViewId="0">
      <selection activeCell="C141" sqref="C141"/>
    </sheetView>
  </sheetViews>
  <sheetFormatPr defaultColWidth="21.42578125" defaultRowHeight="15" x14ac:dyDescent="0.25"/>
  <cols>
    <col min="1" max="1" width="16.5703125" style="7" bestFit="1" customWidth="1"/>
    <col min="2" max="2" width="12.7109375" style="7" bestFit="1" customWidth="1"/>
    <col min="3" max="17" width="5.5703125" style="7" bestFit="1" customWidth="1"/>
    <col min="18" max="19" width="5.28515625" style="7" bestFit="1" customWidth="1"/>
    <col min="20" max="16384" width="21.42578125" style="7"/>
  </cols>
  <sheetData>
    <row r="1" spans="1:7" x14ac:dyDescent="0.25">
      <c r="A1" s="17" t="s">
        <v>1096</v>
      </c>
    </row>
    <row r="2" spans="1:7" x14ac:dyDescent="0.25">
      <c r="A2" s="3" t="s">
        <v>1233</v>
      </c>
    </row>
    <row r="4" spans="1:7" x14ac:dyDescent="0.25">
      <c r="A4" s="18"/>
      <c r="B4" s="18"/>
      <c r="C4" s="18"/>
      <c r="D4" s="18"/>
      <c r="E4" s="18"/>
    </row>
    <row r="5" spans="1:7" x14ac:dyDescent="0.25">
      <c r="A5" s="17" t="str">
        <f>IF(ISNUMBER($A$2),CONCATENATE("A9",$A$2,"01"),"F0505")</f>
        <v>F0505</v>
      </c>
      <c r="B5" s="51" t="str">
        <f>INDEX('Paste Calib Data'!$1:$1048576,MATCH($A$5,'Paste Calib Data'!$A:$A,0)+(ROW()-ROW($A$5)),COLUMN())</f>
        <v xml:space="preserve">Pedal Position to Desired Fuel (Normal) </v>
      </c>
      <c r="C5" s="51"/>
      <c r="D5" s="51"/>
      <c r="E5" s="51"/>
      <c r="F5" s="51"/>
      <c r="G5" s="51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13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13">
        <f>F7+1</f>
        <v>101</v>
      </c>
    </row>
    <row r="8" spans="1:7" x14ac:dyDescent="0.25">
      <c r="A8" s="13">
        <f>A9-1</f>
        <v>599</v>
      </c>
      <c r="B8" s="12">
        <f>B9</f>
        <v>0</v>
      </c>
      <c r="C8" s="12">
        <f t="shared" ref="C8:G8" si="0">C9</f>
        <v>0</v>
      </c>
      <c r="D8" s="12">
        <f t="shared" si="0"/>
        <v>33.220109000000001</v>
      </c>
      <c r="E8" s="12">
        <f t="shared" si="0"/>
        <v>57.472827000000002</v>
      </c>
      <c r="F8" s="12">
        <f t="shared" si="0"/>
        <v>144.97282899999999</v>
      </c>
      <c r="G8" s="12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12">
        <f>C9</f>
        <v>0</v>
      </c>
      <c r="C9" s="4">
        <f>INDEX('Paste Calib Data'!$1:$1048576,MATCH($A$5,'Paste Calib Data'!$A:$A,0)+(ROW()-ROW($A$5)-1),COLUMN()-1)</f>
        <v>0</v>
      </c>
      <c r="D9" s="4">
        <f>INDEX('Paste Calib Data'!$1:$1048576,MATCH($A$5,'Paste Calib Data'!$A:$A,0)+(ROW()-ROW($A$5)-1),COLUMN()-1)</f>
        <v>33.220109000000001</v>
      </c>
      <c r="E9" s="4">
        <f>INDEX('Paste Calib Data'!$1:$1048576,MATCH($A$5,'Paste Calib Data'!$A:$A,0)+(ROW()-ROW($A$5)-1),COLUMN()-1)</f>
        <v>57.472827000000002</v>
      </c>
      <c r="F9" s="4">
        <f>INDEX('Paste Calib Data'!$1:$1048576,MATCH($A$5,'Paste Calib Data'!$A:$A,0)+(ROW()-ROW($A$5)-1),COLUMN()-1)</f>
        <v>144.97282899999999</v>
      </c>
      <c r="G9" s="12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12">
        <f t="shared" ref="B10:B29" si="1">C10</f>
        <v>0</v>
      </c>
      <c r="C10" s="4">
        <f>INDEX('Paste Calib Data'!$1:$1048576,MATCH($A$5,'Paste Calib Data'!$A:$A,0)+(ROW()-ROW($A$5)-1),COLUMN()-1)</f>
        <v>0</v>
      </c>
      <c r="D10" s="4">
        <f>INDEX('Paste Calib Data'!$1:$1048576,MATCH($A$5,'Paste Calib Data'!$A:$A,0)+(ROW()-ROW($A$5)-1),COLUMN()-1)</f>
        <v>30.027175</v>
      </c>
      <c r="E10" s="4">
        <f>INDEX('Paste Calib Data'!$1:$1048576,MATCH($A$5,'Paste Calib Data'!$A:$A,0)+(ROW()-ROW($A$5)-1),COLUMN()-1)</f>
        <v>55.027175</v>
      </c>
      <c r="F10" s="4">
        <f>INDEX('Paste Calib Data'!$1:$1048576,MATCH($A$5,'Paste Calib Data'!$A:$A,0)+(ROW()-ROW($A$5)-1),COLUMN()-1)</f>
        <v>144.97282899999999</v>
      </c>
      <c r="G10" s="12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12">
        <f t="shared" si="1"/>
        <v>0</v>
      </c>
      <c r="C11" s="4">
        <f>INDEX('Paste Calib Data'!$1:$1048576,MATCH($A$5,'Paste Calib Data'!$A:$A,0)+(ROW()-ROW($A$5)-1),COLUMN()-1)</f>
        <v>0</v>
      </c>
      <c r="D11" s="4">
        <f>INDEX('Paste Calib Data'!$1:$1048576,MATCH($A$5,'Paste Calib Data'!$A:$A,0)+(ROW()-ROW($A$5)-1),COLUMN()-1)</f>
        <v>28.328804999999999</v>
      </c>
      <c r="E11" s="4">
        <f>INDEX('Paste Calib Data'!$1:$1048576,MATCH($A$5,'Paste Calib Data'!$A:$A,0)+(ROW()-ROW($A$5)-1),COLUMN()-1)</f>
        <v>52.513587999999999</v>
      </c>
      <c r="F11" s="4">
        <f>INDEX('Paste Calib Data'!$1:$1048576,MATCH($A$5,'Paste Calib Data'!$A:$A,0)+(ROW()-ROW($A$5)-1),COLUMN()-1)</f>
        <v>144.97282899999999</v>
      </c>
      <c r="G11" s="12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12">
        <f t="shared" si="1"/>
        <v>0</v>
      </c>
      <c r="C12" s="4">
        <f>INDEX('Paste Calib Data'!$1:$1048576,MATCH($A$5,'Paste Calib Data'!$A:$A,0)+(ROW()-ROW($A$5)-1),COLUMN()-1)</f>
        <v>0</v>
      </c>
      <c r="D12" s="4">
        <f>INDEX('Paste Calib Data'!$1:$1048576,MATCH($A$5,'Paste Calib Data'!$A:$A,0)+(ROW()-ROW($A$5)-1),COLUMN()-1)</f>
        <v>23.233695999999998</v>
      </c>
      <c r="E12" s="4">
        <f>INDEX('Paste Calib Data'!$1:$1048576,MATCH($A$5,'Paste Calib Data'!$A:$A,0)+(ROW()-ROW($A$5)-1),COLUMN()-1)</f>
        <v>47.486414000000003</v>
      </c>
      <c r="F12" s="4">
        <f>INDEX('Paste Calib Data'!$1:$1048576,MATCH($A$5,'Paste Calib Data'!$A:$A,0)+(ROW()-ROW($A$5)-1),COLUMN()-1)</f>
        <v>144.97282899999999</v>
      </c>
      <c r="G12" s="12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12">
        <f t="shared" si="1"/>
        <v>0</v>
      </c>
      <c r="C13" s="4">
        <f>INDEX('Paste Calib Data'!$1:$1048576,MATCH($A$5,'Paste Calib Data'!$A:$A,0)+(ROW()-ROW($A$5)-1),COLUMN()-1)</f>
        <v>0</v>
      </c>
      <c r="D13" s="4">
        <f>INDEX('Paste Calib Data'!$1:$1048576,MATCH($A$5,'Paste Calib Data'!$A:$A,0)+(ROW()-ROW($A$5)-1),COLUMN()-1)</f>
        <v>23.233695999999998</v>
      </c>
      <c r="E13" s="4">
        <f>INDEX('Paste Calib Data'!$1:$1048576,MATCH($A$5,'Paste Calib Data'!$A:$A,0)+(ROW()-ROW($A$5)-1),COLUMN()-1)</f>
        <v>47.486414000000003</v>
      </c>
      <c r="F13" s="4">
        <f>INDEX('Paste Calib Data'!$1:$1048576,MATCH($A$5,'Paste Calib Data'!$A:$A,0)+(ROW()-ROW($A$5)-1),COLUMN()-1)</f>
        <v>144.97282899999999</v>
      </c>
      <c r="G13" s="12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12">
        <f t="shared" si="1"/>
        <v>0</v>
      </c>
      <c r="C14" s="4">
        <f>INDEX('Paste Calib Data'!$1:$1048576,MATCH($A$5,'Paste Calib Data'!$A:$A,0)+(ROW()-ROW($A$5)-1),COLUMN()-1)</f>
        <v>0</v>
      </c>
      <c r="D14" s="4">
        <f>INDEX('Paste Calib Data'!$1:$1048576,MATCH($A$5,'Paste Calib Data'!$A:$A,0)+(ROW()-ROW($A$5)-1),COLUMN()-1)</f>
        <v>23.233695999999998</v>
      </c>
      <c r="E14" s="4">
        <f>INDEX('Paste Calib Data'!$1:$1048576,MATCH($A$5,'Paste Calib Data'!$A:$A,0)+(ROW()-ROW($A$5)-1),COLUMN()-1)</f>
        <v>47.486414000000003</v>
      </c>
      <c r="F14" s="4">
        <f>INDEX('Paste Calib Data'!$1:$1048576,MATCH($A$5,'Paste Calib Data'!$A:$A,0)+(ROW()-ROW($A$5)-1),COLUMN()-1)</f>
        <v>144.97282899999999</v>
      </c>
      <c r="G14" s="12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12">
        <f t="shared" si="1"/>
        <v>0</v>
      </c>
      <c r="C15" s="4">
        <f>INDEX('Paste Calib Data'!$1:$1048576,MATCH($A$5,'Paste Calib Data'!$A:$A,0)+(ROW()-ROW($A$5)-1),COLUMN()-1)</f>
        <v>0</v>
      </c>
      <c r="D15" s="4">
        <f>INDEX('Paste Calib Data'!$1:$1048576,MATCH($A$5,'Paste Calib Data'!$A:$A,0)+(ROW()-ROW($A$5)-1),COLUMN()-1)</f>
        <v>30.027175</v>
      </c>
      <c r="E15" s="4">
        <f>INDEX('Paste Calib Data'!$1:$1048576,MATCH($A$5,'Paste Calib Data'!$A:$A,0)+(ROW()-ROW($A$5)-1),COLUMN()-1)</f>
        <v>55.027175</v>
      </c>
      <c r="F15" s="4">
        <f>INDEX('Paste Calib Data'!$1:$1048576,MATCH($A$5,'Paste Calib Data'!$A:$A,0)+(ROW()-ROW($A$5)-1),COLUMN()-1)</f>
        <v>144.97282899999999</v>
      </c>
      <c r="G15" s="12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12">
        <f t="shared" si="1"/>
        <v>0</v>
      </c>
      <c r="C16" s="4">
        <f>INDEX('Paste Calib Data'!$1:$1048576,MATCH($A$5,'Paste Calib Data'!$A:$A,0)+(ROW()-ROW($A$5)-1),COLUMN()-1)</f>
        <v>0</v>
      </c>
      <c r="D16" s="4">
        <f>INDEX('Paste Calib Data'!$1:$1048576,MATCH($A$5,'Paste Calib Data'!$A:$A,0)+(ROW()-ROW($A$5)-1),COLUMN()-1)</f>
        <v>30.027175</v>
      </c>
      <c r="E16" s="4">
        <f>INDEX('Paste Calib Data'!$1:$1048576,MATCH($A$5,'Paste Calib Data'!$A:$A,0)+(ROW()-ROW($A$5)-1),COLUMN()-1)</f>
        <v>59.986414000000003</v>
      </c>
      <c r="F16" s="4">
        <f>INDEX('Paste Calib Data'!$1:$1048576,MATCH($A$5,'Paste Calib Data'!$A:$A,0)+(ROW()-ROW($A$5)-1),COLUMN()-1)</f>
        <v>144.97282899999999</v>
      </c>
      <c r="G16" s="12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12">
        <f t="shared" si="1"/>
        <v>0</v>
      </c>
      <c r="C17" s="4">
        <f>INDEX('Paste Calib Data'!$1:$1048576,MATCH($A$5,'Paste Calib Data'!$A:$A,0)+(ROW()-ROW($A$5)-1),COLUMN()-1)</f>
        <v>0</v>
      </c>
      <c r="D17" s="4">
        <f>INDEX('Paste Calib Data'!$1:$1048576,MATCH($A$5,'Paste Calib Data'!$A:$A,0)+(ROW()-ROW($A$5)-1),COLUMN()-1)</f>
        <v>34.986414000000003</v>
      </c>
      <c r="E17" s="4">
        <f>INDEX('Paste Calib Data'!$1:$1048576,MATCH($A$5,'Paste Calib Data'!$A:$A,0)+(ROW()-ROW($A$5)-1),COLUMN()-1)</f>
        <v>69.972828000000007</v>
      </c>
      <c r="F17" s="4">
        <f>INDEX('Paste Calib Data'!$1:$1048576,MATCH($A$5,'Paste Calib Data'!$A:$A,0)+(ROW()-ROW($A$5)-1),COLUMN()-1)</f>
        <v>144.97282899999999</v>
      </c>
      <c r="G17" s="12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12">
        <f t="shared" si="1"/>
        <v>0</v>
      </c>
      <c r="C18" s="4">
        <f>INDEX('Paste Calib Data'!$1:$1048576,MATCH($A$5,'Paste Calib Data'!$A:$A,0)+(ROW()-ROW($A$5)-1),COLUMN()-1)</f>
        <v>0</v>
      </c>
      <c r="D18" s="4">
        <f>INDEX('Paste Calib Data'!$1:$1048576,MATCH($A$5,'Paste Calib Data'!$A:$A,0)+(ROW()-ROW($A$5)-1),COLUMN()-1)</f>
        <v>34.986414000000003</v>
      </c>
      <c r="E18" s="4">
        <f>INDEX('Paste Calib Data'!$1:$1048576,MATCH($A$5,'Paste Calib Data'!$A:$A,0)+(ROW()-ROW($A$5)-1),COLUMN()-1)</f>
        <v>69.972828000000007</v>
      </c>
      <c r="F18" s="4">
        <f>INDEX('Paste Calib Data'!$1:$1048576,MATCH($A$5,'Paste Calib Data'!$A:$A,0)+(ROW()-ROW($A$5)-1),COLUMN()-1)</f>
        <v>144.97282899999999</v>
      </c>
      <c r="G18" s="12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12">
        <f t="shared" si="1"/>
        <v>0</v>
      </c>
      <c r="C19" s="4">
        <f>INDEX('Paste Calib Data'!$1:$1048576,MATCH($A$5,'Paste Calib Data'!$A:$A,0)+(ROW()-ROW($A$5)-1),COLUMN()-1)</f>
        <v>0</v>
      </c>
      <c r="D19" s="4">
        <f>INDEX('Paste Calib Data'!$1:$1048576,MATCH($A$5,'Paste Calib Data'!$A:$A,0)+(ROW()-ROW($A$5)-1),COLUMN()-1)</f>
        <v>34.986414000000003</v>
      </c>
      <c r="E19" s="4">
        <f>INDEX('Paste Calib Data'!$1:$1048576,MATCH($A$5,'Paste Calib Data'!$A:$A,0)+(ROW()-ROW($A$5)-1),COLUMN()-1)</f>
        <v>69.972828000000007</v>
      </c>
      <c r="F19" s="4">
        <f>INDEX('Paste Calib Data'!$1:$1048576,MATCH($A$5,'Paste Calib Data'!$A:$A,0)+(ROW()-ROW($A$5)-1),COLUMN()-1)</f>
        <v>144.97282899999999</v>
      </c>
      <c r="G19" s="12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12">
        <f t="shared" si="1"/>
        <v>0</v>
      </c>
      <c r="C20" s="4">
        <f>INDEX('Paste Calib Data'!$1:$1048576,MATCH($A$5,'Paste Calib Data'!$A:$A,0)+(ROW()-ROW($A$5)-1),COLUMN()-1)</f>
        <v>0</v>
      </c>
      <c r="D20" s="4">
        <f>INDEX('Paste Calib Data'!$1:$1048576,MATCH($A$5,'Paste Calib Data'!$A:$A,0)+(ROW()-ROW($A$5)-1),COLUMN()-1)</f>
        <v>34.986414000000003</v>
      </c>
      <c r="E20" s="4">
        <f>INDEX('Paste Calib Data'!$1:$1048576,MATCH($A$5,'Paste Calib Data'!$A:$A,0)+(ROW()-ROW($A$5)-1),COLUMN()-1)</f>
        <v>69.972828000000007</v>
      </c>
      <c r="F20" s="4">
        <f>INDEX('Paste Calib Data'!$1:$1048576,MATCH($A$5,'Paste Calib Data'!$A:$A,0)+(ROW()-ROW($A$5)-1),COLUMN()-1)</f>
        <v>144.97282899999999</v>
      </c>
      <c r="G20" s="12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12">
        <f t="shared" si="1"/>
        <v>0</v>
      </c>
      <c r="C21" s="4">
        <f>INDEX('Paste Calib Data'!$1:$1048576,MATCH($A$5,'Paste Calib Data'!$A:$A,0)+(ROW()-ROW($A$5)-1),COLUMN()-1)</f>
        <v>0</v>
      </c>
      <c r="D21" s="4">
        <f>INDEX('Paste Calib Data'!$1:$1048576,MATCH($A$5,'Paste Calib Data'!$A:$A,0)+(ROW()-ROW($A$5)-1),COLUMN()-1)</f>
        <v>34.986414000000003</v>
      </c>
      <c r="E21" s="4">
        <f>INDEX('Paste Calib Data'!$1:$1048576,MATCH($A$5,'Paste Calib Data'!$A:$A,0)+(ROW()-ROW($A$5)-1),COLUMN()-1)</f>
        <v>69.972828000000007</v>
      </c>
      <c r="F21" s="4">
        <f>INDEX('Paste Calib Data'!$1:$1048576,MATCH($A$5,'Paste Calib Data'!$A:$A,0)+(ROW()-ROW($A$5)-1),COLUMN()-1)</f>
        <v>144.97282899999999</v>
      </c>
      <c r="G21" s="12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12">
        <f t="shared" si="1"/>
        <v>0</v>
      </c>
      <c r="C22" s="4">
        <f>INDEX('Paste Calib Data'!$1:$1048576,MATCH($A$5,'Paste Calib Data'!$A:$A,0)+(ROW()-ROW($A$5)-1),COLUMN()-1)</f>
        <v>0</v>
      </c>
      <c r="D22" s="4">
        <f>INDEX('Paste Calib Data'!$1:$1048576,MATCH($A$5,'Paste Calib Data'!$A:$A,0)+(ROW()-ROW($A$5)-1),COLUMN()-1)</f>
        <v>34.986414000000003</v>
      </c>
      <c r="E22" s="4">
        <f>INDEX('Paste Calib Data'!$1:$1048576,MATCH($A$5,'Paste Calib Data'!$A:$A,0)+(ROW()-ROW($A$5)-1),COLUMN()-1)</f>
        <v>69.972828000000007</v>
      </c>
      <c r="F22" s="4">
        <f>INDEX('Paste Calib Data'!$1:$1048576,MATCH($A$5,'Paste Calib Data'!$A:$A,0)+(ROW()-ROW($A$5)-1),COLUMN()-1)</f>
        <v>144.97282899999999</v>
      </c>
      <c r="G22" s="12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12">
        <f t="shared" si="1"/>
        <v>0</v>
      </c>
      <c r="C23" s="4">
        <f>INDEX('Paste Calib Data'!$1:$1048576,MATCH($A$5,'Paste Calib Data'!$A:$A,0)+(ROW()-ROW($A$5)-1),COLUMN()-1)</f>
        <v>0</v>
      </c>
      <c r="D23" s="4">
        <f>INDEX('Paste Calib Data'!$1:$1048576,MATCH($A$5,'Paste Calib Data'!$A:$A,0)+(ROW()-ROW($A$5)-1),COLUMN()-1)</f>
        <v>34.986414000000003</v>
      </c>
      <c r="E23" s="4">
        <f>INDEX('Paste Calib Data'!$1:$1048576,MATCH($A$5,'Paste Calib Data'!$A:$A,0)+(ROW()-ROW($A$5)-1),COLUMN()-1)</f>
        <v>69.972828000000007</v>
      </c>
      <c r="F23" s="4">
        <f>INDEX('Paste Calib Data'!$1:$1048576,MATCH($A$5,'Paste Calib Data'!$A:$A,0)+(ROW()-ROW($A$5)-1),COLUMN()-1)</f>
        <v>144.97282899999999</v>
      </c>
      <c r="G23" s="12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12">
        <f t="shared" si="1"/>
        <v>0</v>
      </c>
      <c r="C24" s="4">
        <f>INDEX('Paste Calib Data'!$1:$1048576,MATCH($A$5,'Paste Calib Data'!$A:$A,0)+(ROW()-ROW($A$5)-1),COLUMN()-1)</f>
        <v>0</v>
      </c>
      <c r="D24" s="4">
        <f>INDEX('Paste Calib Data'!$1:$1048576,MATCH($A$5,'Paste Calib Data'!$A:$A,0)+(ROW()-ROW($A$5)-1),COLUMN()-1)</f>
        <v>34.986414000000003</v>
      </c>
      <c r="E24" s="4">
        <f>INDEX('Paste Calib Data'!$1:$1048576,MATCH($A$5,'Paste Calib Data'!$A:$A,0)+(ROW()-ROW($A$5)-1),COLUMN()-1)</f>
        <v>69.972828000000007</v>
      </c>
      <c r="F24" s="4">
        <f>INDEX('Paste Calib Data'!$1:$1048576,MATCH($A$5,'Paste Calib Data'!$A:$A,0)+(ROW()-ROW($A$5)-1),COLUMN()-1)</f>
        <v>144.97282899999999</v>
      </c>
      <c r="G24" s="12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12">
        <f t="shared" si="1"/>
        <v>0</v>
      </c>
      <c r="C25" s="4">
        <f>INDEX('Paste Calib Data'!$1:$1048576,MATCH($A$5,'Paste Calib Data'!$A:$A,0)+(ROW()-ROW($A$5)-1),COLUMN()-1)</f>
        <v>0</v>
      </c>
      <c r="D25" s="4">
        <f>INDEX('Paste Calib Data'!$1:$1048576,MATCH($A$5,'Paste Calib Data'!$A:$A,0)+(ROW()-ROW($A$5)-1),COLUMN()-1)</f>
        <v>34.986414000000003</v>
      </c>
      <c r="E25" s="4">
        <f>INDEX('Paste Calib Data'!$1:$1048576,MATCH($A$5,'Paste Calib Data'!$A:$A,0)+(ROW()-ROW($A$5)-1),COLUMN()-1)</f>
        <v>69.972828000000007</v>
      </c>
      <c r="F25" s="4">
        <f>INDEX('Paste Calib Data'!$1:$1048576,MATCH($A$5,'Paste Calib Data'!$A:$A,0)+(ROW()-ROW($A$5)-1),COLUMN()-1)</f>
        <v>141.983699</v>
      </c>
      <c r="G25" s="12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12">
        <f t="shared" si="1"/>
        <v>0</v>
      </c>
      <c r="C26" s="4">
        <f>INDEX('Paste Calib Data'!$1:$1048576,MATCH($A$5,'Paste Calib Data'!$A:$A,0)+(ROW()-ROW($A$5)-1),COLUMN()-1)</f>
        <v>0</v>
      </c>
      <c r="D26" s="4">
        <f>INDEX('Paste Calib Data'!$1:$1048576,MATCH($A$5,'Paste Calib Data'!$A:$A,0)+(ROW()-ROW($A$5)-1),COLUMN()-1)</f>
        <v>34.986414000000003</v>
      </c>
      <c r="E26" s="4">
        <f>INDEX('Paste Calib Data'!$1:$1048576,MATCH($A$5,'Paste Calib Data'!$A:$A,0)+(ROW()-ROW($A$5)-1),COLUMN()-1)</f>
        <v>69.972828000000007</v>
      </c>
      <c r="F26" s="4">
        <f>INDEX('Paste Calib Data'!$1:$1048576,MATCH($A$5,'Paste Calib Data'!$A:$A,0)+(ROW()-ROW($A$5)-1),COLUMN()-1)</f>
        <v>130.978264</v>
      </c>
      <c r="G26" s="12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12">
        <f t="shared" si="1"/>
        <v>0</v>
      </c>
      <c r="C27" s="4">
        <f>INDEX('Paste Calib Data'!$1:$1048576,MATCH($A$5,'Paste Calib Data'!$A:$A,0)+(ROW()-ROW($A$5)-1),COLUMN()-1)</f>
        <v>0</v>
      </c>
      <c r="D27" s="4">
        <f>INDEX('Paste Calib Data'!$1:$1048576,MATCH($A$5,'Paste Calib Data'!$A:$A,0)+(ROW()-ROW($A$5)-1),COLUMN()-1)</f>
        <v>25.000001000000001</v>
      </c>
      <c r="E27" s="4">
        <f>INDEX('Paste Calib Data'!$1:$1048576,MATCH($A$5,'Paste Calib Data'!$A:$A,0)+(ROW()-ROW($A$5)-1),COLUMN()-1)</f>
        <v>50.000000999999997</v>
      </c>
      <c r="F27" s="4">
        <f>INDEX('Paste Calib Data'!$1:$1048576,MATCH($A$5,'Paste Calib Data'!$A:$A,0)+(ROW()-ROW($A$5)-1),COLUMN()-1)</f>
        <v>100.00000199999999</v>
      </c>
      <c r="G27" s="12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12">
        <f t="shared" si="1"/>
        <v>0</v>
      </c>
      <c r="C28" s="4">
        <f>INDEX('Paste Calib Data'!$1:$1048576,MATCH($A$5,'Paste Calib Data'!$A:$A,0)+(ROW()-ROW($A$5)-1),COLUMN()-1)</f>
        <v>0</v>
      </c>
      <c r="D28" s="4">
        <f>INDEX('Paste Calib Data'!$1:$1048576,MATCH($A$5,'Paste Calib Data'!$A:$A,0)+(ROW()-ROW($A$5)-1),COLUMN()-1)</f>
        <v>25.000001000000001</v>
      </c>
      <c r="E28" s="4">
        <f>INDEX('Paste Calib Data'!$1:$1048576,MATCH($A$5,'Paste Calib Data'!$A:$A,0)+(ROW()-ROW($A$5)-1),COLUMN()-1)</f>
        <v>50.000000999999997</v>
      </c>
      <c r="F28" s="4">
        <f>INDEX('Paste Calib Data'!$1:$1048576,MATCH($A$5,'Paste Calib Data'!$A:$A,0)+(ROW()-ROW($A$5)-1),COLUMN()-1)</f>
        <v>72.010870999999995</v>
      </c>
      <c r="G28" s="12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12">
        <f t="shared" si="1"/>
        <v>0</v>
      </c>
      <c r="C29" s="4">
        <f>INDEX('Paste Calib Data'!$1:$1048576,MATCH($A$5,'Paste Calib Data'!$A:$A,0)+(ROW()-ROW($A$5)-1),COLUMN()-1)</f>
        <v>0</v>
      </c>
      <c r="D29" s="4">
        <f>INDEX('Paste Calib Data'!$1:$1048576,MATCH($A$5,'Paste Calib Data'!$A:$A,0)+(ROW()-ROW($A$5)-1),COLUMN()-1)</f>
        <v>0</v>
      </c>
      <c r="E29" s="4">
        <f>INDEX('Paste Calib Data'!$1:$1048576,MATCH($A$5,'Paste Calib Data'!$A:$A,0)+(ROW()-ROW($A$5)-1),COLUMN()-1)</f>
        <v>0</v>
      </c>
      <c r="F29" s="4">
        <f>INDEX('Paste Calib Data'!$1:$1048576,MATCH($A$5,'Paste Calib Data'!$A:$A,0)+(ROW()-ROW($A$5)-1),COLUMN()-1)</f>
        <v>0</v>
      </c>
      <c r="G29" s="12">
        <f t="shared" si="2"/>
        <v>0</v>
      </c>
    </row>
    <row r="30" spans="1:19" x14ac:dyDescent="0.25">
      <c r="A30" s="13">
        <f>A29+1</f>
        <v>4001</v>
      </c>
      <c r="B30" s="12">
        <f>B29</f>
        <v>0</v>
      </c>
      <c r="C30" s="12">
        <f>C29</f>
        <v>0</v>
      </c>
      <c r="D30" s="12">
        <f t="shared" ref="D30:G30" si="3">D29</f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</row>
    <row r="32" spans="1:19" x14ac:dyDescent="0.25">
      <c r="A32" s="17" t="str">
        <f>IF(ISNUMBER($A$2),CONCATENATE("A9",$A$2,"03"),"D0502")</f>
        <v>D0502</v>
      </c>
      <c r="B32" s="51" t="str">
        <f>INDEX('Paste Calib Data'!$1:$1048576,MATCH($A$32,'Paste Calib Data'!$A:$A,0)+(ROW()-ROW($A$32)),COLUMN())</f>
        <v>Main Injection Pulse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13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13">
        <f>R34+1</f>
        <v>181</v>
      </c>
    </row>
    <row r="35" spans="1:19" x14ac:dyDescent="0.25">
      <c r="A35" s="13">
        <f>A36-1</f>
        <v>-1</v>
      </c>
      <c r="B35" s="16">
        <f>B36</f>
        <v>0</v>
      </c>
      <c r="C35" s="16">
        <f t="shared" ref="C35:S35" si="4">C36</f>
        <v>0</v>
      </c>
      <c r="D35" s="16">
        <f t="shared" si="4"/>
        <v>0</v>
      </c>
      <c r="E35" s="16">
        <f t="shared" si="4"/>
        <v>0</v>
      </c>
      <c r="F35" s="16">
        <f t="shared" si="4"/>
        <v>0</v>
      </c>
      <c r="G35" s="16">
        <f t="shared" si="4"/>
        <v>0</v>
      </c>
      <c r="H35" s="16">
        <f t="shared" si="4"/>
        <v>0</v>
      </c>
      <c r="I35" s="16">
        <f t="shared" si="4"/>
        <v>0</v>
      </c>
      <c r="J35" s="16">
        <f t="shared" si="4"/>
        <v>0</v>
      </c>
      <c r="K35" s="16">
        <f t="shared" si="4"/>
        <v>0</v>
      </c>
      <c r="L35" s="16">
        <f t="shared" si="4"/>
        <v>0</v>
      </c>
      <c r="M35" s="16">
        <f t="shared" si="4"/>
        <v>0</v>
      </c>
      <c r="N35" s="16">
        <f t="shared" si="4"/>
        <v>0</v>
      </c>
      <c r="O35" s="16">
        <f t="shared" si="4"/>
        <v>0</v>
      </c>
      <c r="P35" s="16">
        <f t="shared" si="4"/>
        <v>0</v>
      </c>
      <c r="Q35" s="16">
        <f t="shared" si="4"/>
        <v>0</v>
      </c>
      <c r="R35" s="16">
        <f t="shared" si="4"/>
        <v>0</v>
      </c>
      <c r="S35" s="16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6">
        <f>C36</f>
        <v>0</v>
      </c>
      <c r="C36" s="5">
        <f>INDEX('Paste Calib Data'!$1:$1048576,MATCH($A$32,'Paste Calib Data'!$A:$A,0)+(ROW()-ROW($A$32)-1),COLUMN()-1)</f>
        <v>0</v>
      </c>
      <c r="D36" s="5">
        <f>INDEX('Paste Calib Data'!$1:$1048576,MATCH($A$32,'Paste Calib Data'!$A:$A,0)+(ROW()-ROW($A$32)-1),COLUMN()-1)</f>
        <v>0</v>
      </c>
      <c r="E36" s="5">
        <f>INDEX('Paste Calib Data'!$1:$1048576,MATCH($A$32,'Paste Calib Data'!$A:$A,0)+(ROW()-ROW($A$32)-1),COLUMN()-1)</f>
        <v>0</v>
      </c>
      <c r="F36" s="5">
        <f>INDEX('Paste Calib Data'!$1:$1048576,MATCH($A$32,'Paste Calib Data'!$A:$A,0)+(ROW()-ROW($A$32)-1),COLUMN()-1)</f>
        <v>0</v>
      </c>
      <c r="G36" s="5">
        <f>INDEX('Paste Calib Data'!$1:$1048576,MATCH($A$32,'Paste Calib Data'!$A:$A,0)+(ROW()-ROW($A$32)-1),COLUMN()-1)</f>
        <v>0</v>
      </c>
      <c r="H36" s="5">
        <f>INDEX('Paste Calib Data'!$1:$1048576,MATCH($A$32,'Paste Calib Data'!$A:$A,0)+(ROW()-ROW($A$32)-1),COLUMN()-1)</f>
        <v>0</v>
      </c>
      <c r="I36" s="5">
        <f>INDEX('Paste Calib Data'!$1:$1048576,MATCH($A$32,'Paste Calib Data'!$A:$A,0)+(ROW()-ROW($A$32)-1),COLUMN()-1)</f>
        <v>0</v>
      </c>
      <c r="J36" s="5">
        <f>INDEX('Paste Calib Data'!$1:$1048576,MATCH($A$32,'Paste Calib Data'!$A:$A,0)+(ROW()-ROW($A$32)-1),COLUMN()-1)</f>
        <v>0</v>
      </c>
      <c r="K36" s="5">
        <f>INDEX('Paste Calib Data'!$1:$1048576,MATCH($A$32,'Paste Calib Data'!$A:$A,0)+(ROW()-ROW($A$32)-1),COLUMN()-1)</f>
        <v>0</v>
      </c>
      <c r="L36" s="5">
        <f>INDEX('Paste Calib Data'!$1:$1048576,MATCH($A$32,'Paste Calib Data'!$A:$A,0)+(ROW()-ROW($A$32)-1),COLUMN()-1)</f>
        <v>0</v>
      </c>
      <c r="M36" s="5">
        <f>INDEX('Paste Calib Data'!$1:$1048576,MATCH($A$32,'Paste Calib Data'!$A:$A,0)+(ROW()-ROW($A$32)-1),COLUMN()-1)</f>
        <v>0</v>
      </c>
      <c r="N36" s="5">
        <f>INDEX('Paste Calib Data'!$1:$1048576,MATCH($A$32,'Paste Calib Data'!$A:$A,0)+(ROW()-ROW($A$32)-1),COLUMN()-1)</f>
        <v>0</v>
      </c>
      <c r="O36" s="5">
        <f>INDEX('Paste Calib Data'!$1:$1048576,MATCH($A$32,'Paste Calib Data'!$A:$A,0)+(ROW()-ROW($A$32)-1),COLUMN()-1)</f>
        <v>0</v>
      </c>
      <c r="P36" s="5">
        <f>INDEX('Paste Calib Data'!$1:$1048576,MATCH($A$32,'Paste Calib Data'!$A:$A,0)+(ROW()-ROW($A$32)-1),COLUMN()-1)</f>
        <v>0</v>
      </c>
      <c r="Q36" s="5">
        <f>INDEX('Paste Calib Data'!$1:$1048576,MATCH($A$32,'Paste Calib Data'!$A:$A,0)+(ROW()-ROW($A$32)-1),COLUMN()-1)</f>
        <v>0</v>
      </c>
      <c r="R36" s="5">
        <f>INDEX('Paste Calib Data'!$1:$1048576,MATCH($A$32,'Paste Calib Data'!$A:$A,0)+(ROW()-ROW($A$32)-1),COLUMN()-1)</f>
        <v>0</v>
      </c>
      <c r="S36" s="16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6">
        <f t="shared" ref="B37:B59" si="5">C37</f>
        <v>0</v>
      </c>
      <c r="C37" s="5">
        <f>INDEX('Paste Calib Data'!$1:$1048576,MATCH($A$32,'Paste Calib Data'!$A:$A,0)+(ROW()-ROW($A$32)-1),COLUMN()-1)</f>
        <v>0</v>
      </c>
      <c r="D37" s="5">
        <f>INDEX('Paste Calib Data'!$1:$1048576,MATCH($A$32,'Paste Calib Data'!$A:$A,0)+(ROW()-ROW($A$32)-1),COLUMN()-1)</f>
        <v>590</v>
      </c>
      <c r="E37" s="5">
        <f>INDEX('Paste Calib Data'!$1:$1048576,MATCH($A$32,'Paste Calib Data'!$A:$A,0)+(ROW()-ROW($A$32)-1),COLUMN()-1)</f>
        <v>407.2</v>
      </c>
      <c r="F37" s="5">
        <f>INDEX('Paste Calib Data'!$1:$1048576,MATCH($A$32,'Paste Calib Data'!$A:$A,0)+(ROW()-ROW($A$32)-1),COLUMN()-1)</f>
        <v>287.2</v>
      </c>
      <c r="G37" s="5">
        <f>INDEX('Paste Calib Data'!$1:$1048576,MATCH($A$32,'Paste Calib Data'!$A:$A,0)+(ROW()-ROW($A$32)-1),COLUMN()-1)</f>
        <v>259.2</v>
      </c>
      <c r="H37" s="5">
        <f>INDEX('Paste Calib Data'!$1:$1048576,MATCH($A$32,'Paste Calib Data'!$A:$A,0)+(ROW()-ROW($A$32)-1),COLUMN()-1)</f>
        <v>160</v>
      </c>
      <c r="I37" s="5">
        <f>INDEX('Paste Calib Data'!$1:$1048576,MATCH($A$32,'Paste Calib Data'!$A:$A,0)+(ROW()-ROW($A$32)-1),COLUMN()-1)</f>
        <v>160</v>
      </c>
      <c r="J37" s="5">
        <f>INDEX('Paste Calib Data'!$1:$1048576,MATCH($A$32,'Paste Calib Data'!$A:$A,0)+(ROW()-ROW($A$32)-1),COLUMN()-1)</f>
        <v>160</v>
      </c>
      <c r="K37" s="5">
        <f>INDEX('Paste Calib Data'!$1:$1048576,MATCH($A$32,'Paste Calib Data'!$A:$A,0)+(ROW()-ROW($A$32)-1),COLUMN()-1)</f>
        <v>160</v>
      </c>
      <c r="L37" s="5">
        <f>INDEX('Paste Calib Data'!$1:$1048576,MATCH($A$32,'Paste Calib Data'!$A:$A,0)+(ROW()-ROW($A$32)-1),COLUMN()-1)</f>
        <v>160</v>
      </c>
      <c r="M37" s="5">
        <f>INDEX('Paste Calib Data'!$1:$1048576,MATCH($A$32,'Paste Calib Data'!$A:$A,0)+(ROW()-ROW($A$32)-1),COLUMN()-1)</f>
        <v>160</v>
      </c>
      <c r="N37" s="5">
        <f>INDEX('Paste Calib Data'!$1:$1048576,MATCH($A$32,'Paste Calib Data'!$A:$A,0)+(ROW()-ROW($A$32)-1),COLUMN()-1)</f>
        <v>160</v>
      </c>
      <c r="O37" s="5">
        <f>INDEX('Paste Calib Data'!$1:$1048576,MATCH($A$32,'Paste Calib Data'!$A:$A,0)+(ROW()-ROW($A$32)-1),COLUMN()-1)</f>
        <v>160</v>
      </c>
      <c r="P37" s="5">
        <f>INDEX('Paste Calib Data'!$1:$1048576,MATCH($A$32,'Paste Calib Data'!$A:$A,0)+(ROW()-ROW($A$32)-1),COLUMN()-1)</f>
        <v>160</v>
      </c>
      <c r="Q37" s="5">
        <f>INDEX('Paste Calib Data'!$1:$1048576,MATCH($A$32,'Paste Calib Data'!$A:$A,0)+(ROW()-ROW($A$32)-1),COLUMN()-1)</f>
        <v>160</v>
      </c>
      <c r="R37" s="5">
        <f>INDEX('Paste Calib Data'!$1:$1048576,MATCH($A$32,'Paste Calib Data'!$A:$A,0)+(ROW()-ROW($A$32)-1),COLUMN()-1)</f>
        <v>160</v>
      </c>
      <c r="S37" s="16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6">
        <f t="shared" si="5"/>
        <v>0</v>
      </c>
      <c r="C38" s="5">
        <f>INDEX('Paste Calib Data'!$1:$1048576,MATCH($A$32,'Paste Calib Data'!$A:$A,0)+(ROW()-ROW($A$32)-1),COLUMN()-1)</f>
        <v>0</v>
      </c>
      <c r="D38" s="5">
        <f>INDEX('Paste Calib Data'!$1:$1048576,MATCH($A$32,'Paste Calib Data'!$A:$A,0)+(ROW()-ROW($A$32)-1),COLUMN()-1)</f>
        <v>784</v>
      </c>
      <c r="E38" s="5">
        <f>INDEX('Paste Calib Data'!$1:$1048576,MATCH($A$32,'Paste Calib Data'!$A:$A,0)+(ROW()-ROW($A$32)-1),COLUMN()-1)</f>
        <v>513.20000000000005</v>
      </c>
      <c r="F38" s="5">
        <f>INDEX('Paste Calib Data'!$1:$1048576,MATCH($A$32,'Paste Calib Data'!$A:$A,0)+(ROW()-ROW($A$32)-1),COLUMN()-1)</f>
        <v>378</v>
      </c>
      <c r="G38" s="5">
        <f>INDEX('Paste Calib Data'!$1:$1048576,MATCH($A$32,'Paste Calib Data'!$A:$A,0)+(ROW()-ROW($A$32)-1),COLUMN()-1)</f>
        <v>333.2</v>
      </c>
      <c r="H38" s="5">
        <f>INDEX('Paste Calib Data'!$1:$1048576,MATCH($A$32,'Paste Calib Data'!$A:$A,0)+(ROW()-ROW($A$32)-1),COLUMN()-1)</f>
        <v>264</v>
      </c>
      <c r="I38" s="5">
        <f>INDEX('Paste Calib Data'!$1:$1048576,MATCH($A$32,'Paste Calib Data'!$A:$A,0)+(ROW()-ROW($A$32)-1),COLUMN()-1)</f>
        <v>213.2</v>
      </c>
      <c r="J38" s="5">
        <f>INDEX('Paste Calib Data'!$1:$1048576,MATCH($A$32,'Paste Calib Data'!$A:$A,0)+(ROW()-ROW($A$32)-1),COLUMN()-1)</f>
        <v>200</v>
      </c>
      <c r="K38" s="5">
        <f>INDEX('Paste Calib Data'!$1:$1048576,MATCH($A$32,'Paste Calib Data'!$A:$A,0)+(ROW()-ROW($A$32)-1),COLUMN()-1)</f>
        <v>186</v>
      </c>
      <c r="L38" s="5">
        <f>INDEX('Paste Calib Data'!$1:$1048576,MATCH($A$32,'Paste Calib Data'!$A:$A,0)+(ROW()-ROW($A$32)-1),COLUMN()-1)</f>
        <v>160</v>
      </c>
      <c r="M38" s="5">
        <f>INDEX('Paste Calib Data'!$1:$1048576,MATCH($A$32,'Paste Calib Data'!$A:$A,0)+(ROW()-ROW($A$32)-1),COLUMN()-1)</f>
        <v>160</v>
      </c>
      <c r="N38" s="5">
        <f>INDEX('Paste Calib Data'!$1:$1048576,MATCH($A$32,'Paste Calib Data'!$A:$A,0)+(ROW()-ROW($A$32)-1),COLUMN()-1)</f>
        <v>160</v>
      </c>
      <c r="O38" s="5">
        <f>INDEX('Paste Calib Data'!$1:$1048576,MATCH($A$32,'Paste Calib Data'!$A:$A,0)+(ROW()-ROW($A$32)-1),COLUMN()-1)</f>
        <v>160</v>
      </c>
      <c r="P38" s="5">
        <f>INDEX('Paste Calib Data'!$1:$1048576,MATCH($A$32,'Paste Calib Data'!$A:$A,0)+(ROW()-ROW($A$32)-1),COLUMN()-1)</f>
        <v>160</v>
      </c>
      <c r="Q38" s="5">
        <f>INDEX('Paste Calib Data'!$1:$1048576,MATCH($A$32,'Paste Calib Data'!$A:$A,0)+(ROW()-ROW($A$32)-1),COLUMN()-1)</f>
        <v>160</v>
      </c>
      <c r="R38" s="5">
        <f>INDEX('Paste Calib Data'!$1:$1048576,MATCH($A$32,'Paste Calib Data'!$A:$A,0)+(ROW()-ROW($A$32)-1),COLUMN()-1)</f>
        <v>160</v>
      </c>
      <c r="S38" s="16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6">
        <f t="shared" si="5"/>
        <v>0</v>
      </c>
      <c r="C39" s="5">
        <f>INDEX('Paste Calib Data'!$1:$1048576,MATCH($A$32,'Paste Calib Data'!$A:$A,0)+(ROW()-ROW($A$32)-1),COLUMN()-1)</f>
        <v>0</v>
      </c>
      <c r="D39" s="5">
        <f>INDEX('Paste Calib Data'!$1:$1048576,MATCH($A$32,'Paste Calib Data'!$A:$A,0)+(ROW()-ROW($A$32)-1),COLUMN()-1)</f>
        <v>1092</v>
      </c>
      <c r="E39" s="5">
        <f>INDEX('Paste Calib Data'!$1:$1048576,MATCH($A$32,'Paste Calib Data'!$A:$A,0)+(ROW()-ROW($A$32)-1),COLUMN()-1)</f>
        <v>732</v>
      </c>
      <c r="F39" s="5">
        <f>INDEX('Paste Calib Data'!$1:$1048576,MATCH($A$32,'Paste Calib Data'!$A:$A,0)+(ROW()-ROW($A$32)-1),COLUMN()-1)</f>
        <v>581.20000000000005</v>
      </c>
      <c r="G39" s="5">
        <f>INDEX('Paste Calib Data'!$1:$1048576,MATCH($A$32,'Paste Calib Data'!$A:$A,0)+(ROW()-ROW($A$32)-1),COLUMN()-1)</f>
        <v>482</v>
      </c>
      <c r="H39" s="5">
        <f>INDEX('Paste Calib Data'!$1:$1048576,MATCH($A$32,'Paste Calib Data'!$A:$A,0)+(ROW()-ROW($A$32)-1),COLUMN()-1)</f>
        <v>373.2</v>
      </c>
      <c r="I39" s="5">
        <f>INDEX('Paste Calib Data'!$1:$1048576,MATCH($A$32,'Paste Calib Data'!$A:$A,0)+(ROW()-ROW($A$32)-1),COLUMN()-1)</f>
        <v>312</v>
      </c>
      <c r="J39" s="5">
        <f>INDEX('Paste Calib Data'!$1:$1048576,MATCH($A$32,'Paste Calib Data'!$A:$A,0)+(ROW()-ROW($A$32)-1),COLUMN()-1)</f>
        <v>284</v>
      </c>
      <c r="K39" s="5">
        <f>INDEX('Paste Calib Data'!$1:$1048576,MATCH($A$32,'Paste Calib Data'!$A:$A,0)+(ROW()-ROW($A$32)-1),COLUMN()-1)</f>
        <v>263.2</v>
      </c>
      <c r="L39" s="5">
        <f>INDEX('Paste Calib Data'!$1:$1048576,MATCH($A$32,'Paste Calib Data'!$A:$A,0)+(ROW()-ROW($A$32)-1),COLUMN()-1)</f>
        <v>243.2</v>
      </c>
      <c r="M39" s="5">
        <f>INDEX('Paste Calib Data'!$1:$1048576,MATCH($A$32,'Paste Calib Data'!$A:$A,0)+(ROW()-ROW($A$32)-1),COLUMN()-1)</f>
        <v>227.2</v>
      </c>
      <c r="N39" s="5">
        <f>INDEX('Paste Calib Data'!$1:$1048576,MATCH($A$32,'Paste Calib Data'!$A:$A,0)+(ROW()-ROW($A$32)-1),COLUMN()-1)</f>
        <v>226</v>
      </c>
      <c r="O39" s="5">
        <f>INDEX('Paste Calib Data'!$1:$1048576,MATCH($A$32,'Paste Calib Data'!$A:$A,0)+(ROW()-ROW($A$32)-1),COLUMN()-1)</f>
        <v>222</v>
      </c>
      <c r="P39" s="5">
        <f>INDEX('Paste Calib Data'!$1:$1048576,MATCH($A$32,'Paste Calib Data'!$A:$A,0)+(ROW()-ROW($A$32)-1),COLUMN()-1)</f>
        <v>215.2</v>
      </c>
      <c r="Q39" s="5">
        <f>INDEX('Paste Calib Data'!$1:$1048576,MATCH($A$32,'Paste Calib Data'!$A:$A,0)+(ROW()-ROW($A$32)-1),COLUMN()-1)</f>
        <v>213.2</v>
      </c>
      <c r="R39" s="5">
        <f>INDEX('Paste Calib Data'!$1:$1048576,MATCH($A$32,'Paste Calib Data'!$A:$A,0)+(ROW()-ROW($A$32)-1),COLUMN()-1)</f>
        <v>200</v>
      </c>
      <c r="S39" s="16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6">
        <f t="shared" si="5"/>
        <v>0</v>
      </c>
      <c r="C40" s="5">
        <f>INDEX('Paste Calib Data'!$1:$1048576,MATCH($A$32,'Paste Calib Data'!$A:$A,0)+(ROW()-ROW($A$32)-1),COLUMN()-1)</f>
        <v>0</v>
      </c>
      <c r="D40" s="5">
        <f>INDEX('Paste Calib Data'!$1:$1048576,MATCH($A$32,'Paste Calib Data'!$A:$A,0)+(ROW()-ROW($A$32)-1),COLUMN()-1)</f>
        <v>1289.2</v>
      </c>
      <c r="E40" s="5">
        <f>INDEX('Paste Calib Data'!$1:$1048576,MATCH($A$32,'Paste Calib Data'!$A:$A,0)+(ROW()-ROW($A$32)-1),COLUMN()-1)</f>
        <v>883.2</v>
      </c>
      <c r="F40" s="5">
        <f>INDEX('Paste Calib Data'!$1:$1048576,MATCH($A$32,'Paste Calib Data'!$A:$A,0)+(ROW()-ROW($A$32)-1),COLUMN()-1)</f>
        <v>704</v>
      </c>
      <c r="G40" s="5">
        <f>INDEX('Paste Calib Data'!$1:$1048576,MATCH($A$32,'Paste Calib Data'!$A:$A,0)+(ROW()-ROW($A$32)-1),COLUMN()-1)</f>
        <v>595.20000000000005</v>
      </c>
      <c r="H40" s="5">
        <f>INDEX('Paste Calib Data'!$1:$1048576,MATCH($A$32,'Paste Calib Data'!$A:$A,0)+(ROW()-ROW($A$32)-1),COLUMN()-1)</f>
        <v>457.2</v>
      </c>
      <c r="I40" s="5">
        <f>INDEX('Paste Calib Data'!$1:$1048576,MATCH($A$32,'Paste Calib Data'!$A:$A,0)+(ROW()-ROW($A$32)-1),COLUMN()-1)</f>
        <v>383.2</v>
      </c>
      <c r="J40" s="5">
        <f>INDEX('Paste Calib Data'!$1:$1048576,MATCH($A$32,'Paste Calib Data'!$A:$A,0)+(ROW()-ROW($A$32)-1),COLUMN()-1)</f>
        <v>351.2</v>
      </c>
      <c r="K40" s="5">
        <f>INDEX('Paste Calib Data'!$1:$1048576,MATCH($A$32,'Paste Calib Data'!$A:$A,0)+(ROW()-ROW($A$32)-1),COLUMN()-1)</f>
        <v>313.2</v>
      </c>
      <c r="L40" s="5">
        <f>INDEX('Paste Calib Data'!$1:$1048576,MATCH($A$32,'Paste Calib Data'!$A:$A,0)+(ROW()-ROW($A$32)-1),COLUMN()-1)</f>
        <v>289.2</v>
      </c>
      <c r="M40" s="5">
        <f>INDEX('Paste Calib Data'!$1:$1048576,MATCH($A$32,'Paste Calib Data'!$A:$A,0)+(ROW()-ROW($A$32)-1),COLUMN()-1)</f>
        <v>261.2</v>
      </c>
      <c r="N40" s="5">
        <f>INDEX('Paste Calib Data'!$1:$1048576,MATCH($A$32,'Paste Calib Data'!$A:$A,0)+(ROW()-ROW($A$32)-1),COLUMN()-1)</f>
        <v>257.2</v>
      </c>
      <c r="O40" s="5">
        <f>INDEX('Paste Calib Data'!$1:$1048576,MATCH($A$32,'Paste Calib Data'!$A:$A,0)+(ROW()-ROW($A$32)-1),COLUMN()-1)</f>
        <v>248</v>
      </c>
      <c r="P40" s="5">
        <f>INDEX('Paste Calib Data'!$1:$1048576,MATCH($A$32,'Paste Calib Data'!$A:$A,0)+(ROW()-ROW($A$32)-1),COLUMN()-1)</f>
        <v>235.2</v>
      </c>
      <c r="Q40" s="5">
        <f>INDEX('Paste Calib Data'!$1:$1048576,MATCH($A$32,'Paste Calib Data'!$A:$A,0)+(ROW()-ROW($A$32)-1),COLUMN()-1)</f>
        <v>231.2</v>
      </c>
      <c r="R40" s="5">
        <f>INDEX('Paste Calib Data'!$1:$1048576,MATCH($A$32,'Paste Calib Data'!$A:$A,0)+(ROW()-ROW($A$32)-1),COLUMN()-1)</f>
        <v>218</v>
      </c>
      <c r="S40" s="16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6">
        <f t="shared" si="5"/>
        <v>0</v>
      </c>
      <c r="C41" s="5">
        <f>INDEX('Paste Calib Data'!$1:$1048576,MATCH($A$32,'Paste Calib Data'!$A:$A,0)+(ROW()-ROW($A$32)-1),COLUMN()-1)</f>
        <v>0</v>
      </c>
      <c r="D41" s="5">
        <f>INDEX('Paste Calib Data'!$1:$1048576,MATCH($A$32,'Paste Calib Data'!$A:$A,0)+(ROW()-ROW($A$32)-1),COLUMN()-1)</f>
        <v>1496</v>
      </c>
      <c r="E41" s="5">
        <f>INDEX('Paste Calib Data'!$1:$1048576,MATCH($A$32,'Paste Calib Data'!$A:$A,0)+(ROW()-ROW($A$32)-1),COLUMN()-1)</f>
        <v>1050</v>
      </c>
      <c r="F41" s="5">
        <f>INDEX('Paste Calib Data'!$1:$1048576,MATCH($A$32,'Paste Calib Data'!$A:$A,0)+(ROW()-ROW($A$32)-1),COLUMN()-1)</f>
        <v>837.2</v>
      </c>
      <c r="G41" s="5">
        <f>INDEX('Paste Calib Data'!$1:$1048576,MATCH($A$32,'Paste Calib Data'!$A:$A,0)+(ROW()-ROW($A$32)-1),COLUMN()-1)</f>
        <v>712</v>
      </c>
      <c r="H41" s="5">
        <f>INDEX('Paste Calib Data'!$1:$1048576,MATCH($A$32,'Paste Calib Data'!$A:$A,0)+(ROW()-ROW($A$32)-1),COLUMN()-1)</f>
        <v>560</v>
      </c>
      <c r="I41" s="5">
        <f>INDEX('Paste Calib Data'!$1:$1048576,MATCH($A$32,'Paste Calib Data'!$A:$A,0)+(ROW()-ROW($A$32)-1),COLUMN()-1)</f>
        <v>460</v>
      </c>
      <c r="J41" s="5">
        <f>INDEX('Paste Calib Data'!$1:$1048576,MATCH($A$32,'Paste Calib Data'!$A:$A,0)+(ROW()-ROW($A$32)-1),COLUMN()-1)</f>
        <v>398</v>
      </c>
      <c r="K41" s="5">
        <f>INDEX('Paste Calib Data'!$1:$1048576,MATCH($A$32,'Paste Calib Data'!$A:$A,0)+(ROW()-ROW($A$32)-1),COLUMN()-1)</f>
        <v>369.2</v>
      </c>
      <c r="L41" s="5">
        <f>INDEX('Paste Calib Data'!$1:$1048576,MATCH($A$32,'Paste Calib Data'!$A:$A,0)+(ROW()-ROW($A$32)-1),COLUMN()-1)</f>
        <v>351.2</v>
      </c>
      <c r="M41" s="5">
        <f>INDEX('Paste Calib Data'!$1:$1048576,MATCH($A$32,'Paste Calib Data'!$A:$A,0)+(ROW()-ROW($A$32)-1),COLUMN()-1)</f>
        <v>315.2</v>
      </c>
      <c r="N41" s="5">
        <f>INDEX('Paste Calib Data'!$1:$1048576,MATCH($A$32,'Paste Calib Data'!$A:$A,0)+(ROW()-ROW($A$32)-1),COLUMN()-1)</f>
        <v>301.2</v>
      </c>
      <c r="O41" s="5">
        <f>INDEX('Paste Calib Data'!$1:$1048576,MATCH($A$32,'Paste Calib Data'!$A:$A,0)+(ROW()-ROW($A$32)-1),COLUMN()-1)</f>
        <v>288</v>
      </c>
      <c r="P41" s="5">
        <f>INDEX('Paste Calib Data'!$1:$1048576,MATCH($A$32,'Paste Calib Data'!$A:$A,0)+(ROW()-ROW($A$32)-1),COLUMN()-1)</f>
        <v>265.2</v>
      </c>
      <c r="Q41" s="5">
        <f>INDEX('Paste Calib Data'!$1:$1048576,MATCH($A$32,'Paste Calib Data'!$A:$A,0)+(ROW()-ROW($A$32)-1),COLUMN()-1)</f>
        <v>258</v>
      </c>
      <c r="R41" s="5">
        <f>INDEX('Paste Calib Data'!$1:$1048576,MATCH($A$32,'Paste Calib Data'!$A:$A,0)+(ROW()-ROW($A$32)-1),COLUMN()-1)</f>
        <v>243.2</v>
      </c>
      <c r="S41" s="16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6">
        <f t="shared" si="5"/>
        <v>0</v>
      </c>
      <c r="C42" s="5">
        <f>INDEX('Paste Calib Data'!$1:$1048576,MATCH($A$32,'Paste Calib Data'!$A:$A,0)+(ROW()-ROW($A$32)-1),COLUMN()-1)</f>
        <v>0</v>
      </c>
      <c r="D42" s="5">
        <f>INDEX('Paste Calib Data'!$1:$1048576,MATCH($A$32,'Paste Calib Data'!$A:$A,0)+(ROW()-ROW($A$32)-1),COLUMN()-1)</f>
        <v>1615.2</v>
      </c>
      <c r="E42" s="5">
        <f>INDEX('Paste Calib Data'!$1:$1048576,MATCH($A$32,'Paste Calib Data'!$A:$A,0)+(ROW()-ROW($A$32)-1),COLUMN()-1)</f>
        <v>1159.2</v>
      </c>
      <c r="F42" s="5">
        <f>INDEX('Paste Calib Data'!$1:$1048576,MATCH($A$32,'Paste Calib Data'!$A:$A,0)+(ROW()-ROW($A$32)-1),COLUMN()-1)</f>
        <v>929.2</v>
      </c>
      <c r="G42" s="5">
        <f>INDEX('Paste Calib Data'!$1:$1048576,MATCH($A$32,'Paste Calib Data'!$A:$A,0)+(ROW()-ROW($A$32)-1),COLUMN()-1)</f>
        <v>790</v>
      </c>
      <c r="H42" s="5">
        <f>INDEX('Paste Calib Data'!$1:$1048576,MATCH($A$32,'Paste Calib Data'!$A:$A,0)+(ROW()-ROW($A$32)-1),COLUMN()-1)</f>
        <v>621.20000000000005</v>
      </c>
      <c r="I42" s="5">
        <f>INDEX('Paste Calib Data'!$1:$1048576,MATCH($A$32,'Paste Calib Data'!$A:$A,0)+(ROW()-ROW($A$32)-1),COLUMN()-1)</f>
        <v>526</v>
      </c>
      <c r="J42" s="5">
        <f>INDEX('Paste Calib Data'!$1:$1048576,MATCH($A$32,'Paste Calib Data'!$A:$A,0)+(ROW()-ROW($A$32)-1),COLUMN()-1)</f>
        <v>455.2</v>
      </c>
      <c r="K42" s="5">
        <f>INDEX('Paste Calib Data'!$1:$1048576,MATCH($A$32,'Paste Calib Data'!$A:$A,0)+(ROW()-ROW($A$32)-1),COLUMN()-1)</f>
        <v>398</v>
      </c>
      <c r="L42" s="5">
        <f>INDEX('Paste Calib Data'!$1:$1048576,MATCH($A$32,'Paste Calib Data'!$A:$A,0)+(ROW()-ROW($A$32)-1),COLUMN()-1)</f>
        <v>374</v>
      </c>
      <c r="M42" s="5">
        <f>INDEX('Paste Calib Data'!$1:$1048576,MATCH($A$32,'Paste Calib Data'!$A:$A,0)+(ROW()-ROW($A$32)-1),COLUMN()-1)</f>
        <v>348</v>
      </c>
      <c r="N42" s="5">
        <f>INDEX('Paste Calib Data'!$1:$1048576,MATCH($A$32,'Paste Calib Data'!$A:$A,0)+(ROW()-ROW($A$32)-1),COLUMN()-1)</f>
        <v>342</v>
      </c>
      <c r="O42" s="5">
        <f>INDEX('Paste Calib Data'!$1:$1048576,MATCH($A$32,'Paste Calib Data'!$A:$A,0)+(ROW()-ROW($A$32)-1),COLUMN()-1)</f>
        <v>321.2</v>
      </c>
      <c r="P42" s="5">
        <f>INDEX('Paste Calib Data'!$1:$1048576,MATCH($A$32,'Paste Calib Data'!$A:$A,0)+(ROW()-ROW($A$32)-1),COLUMN()-1)</f>
        <v>290</v>
      </c>
      <c r="Q42" s="5">
        <f>INDEX('Paste Calib Data'!$1:$1048576,MATCH($A$32,'Paste Calib Data'!$A:$A,0)+(ROW()-ROW($A$32)-1),COLUMN()-1)</f>
        <v>280</v>
      </c>
      <c r="R42" s="5">
        <f>INDEX('Paste Calib Data'!$1:$1048576,MATCH($A$32,'Paste Calib Data'!$A:$A,0)+(ROW()-ROW($A$32)-1),COLUMN()-1)</f>
        <v>264</v>
      </c>
      <c r="S42" s="16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6">
        <f t="shared" si="5"/>
        <v>0</v>
      </c>
      <c r="C43" s="5">
        <f>INDEX('Paste Calib Data'!$1:$1048576,MATCH($A$32,'Paste Calib Data'!$A:$A,0)+(ROW()-ROW($A$32)-1),COLUMN()-1)</f>
        <v>0</v>
      </c>
      <c r="D43" s="5">
        <f>INDEX('Paste Calib Data'!$1:$1048576,MATCH($A$32,'Paste Calib Data'!$A:$A,0)+(ROW()-ROW($A$32)-1),COLUMN()-1)</f>
        <v>1819.2</v>
      </c>
      <c r="E43" s="5">
        <f>INDEX('Paste Calib Data'!$1:$1048576,MATCH($A$32,'Paste Calib Data'!$A:$A,0)+(ROW()-ROW($A$32)-1),COLUMN()-1)</f>
        <v>1323.2</v>
      </c>
      <c r="F43" s="5">
        <f>INDEX('Paste Calib Data'!$1:$1048576,MATCH($A$32,'Paste Calib Data'!$A:$A,0)+(ROW()-ROW($A$32)-1),COLUMN()-1)</f>
        <v>1063.2</v>
      </c>
      <c r="G43" s="5">
        <f>INDEX('Paste Calib Data'!$1:$1048576,MATCH($A$32,'Paste Calib Data'!$A:$A,0)+(ROW()-ROW($A$32)-1),COLUMN()-1)</f>
        <v>911.2</v>
      </c>
      <c r="H43" s="5">
        <f>INDEX('Paste Calib Data'!$1:$1048576,MATCH($A$32,'Paste Calib Data'!$A:$A,0)+(ROW()-ROW($A$32)-1),COLUMN()-1)</f>
        <v>720</v>
      </c>
      <c r="I43" s="5">
        <f>INDEX('Paste Calib Data'!$1:$1048576,MATCH($A$32,'Paste Calib Data'!$A:$A,0)+(ROW()-ROW($A$32)-1),COLUMN()-1)</f>
        <v>604</v>
      </c>
      <c r="J43" s="5">
        <f>INDEX('Paste Calib Data'!$1:$1048576,MATCH($A$32,'Paste Calib Data'!$A:$A,0)+(ROW()-ROW($A$32)-1),COLUMN()-1)</f>
        <v>539.20000000000005</v>
      </c>
      <c r="K43" s="5">
        <f>INDEX('Paste Calib Data'!$1:$1048576,MATCH($A$32,'Paste Calib Data'!$A:$A,0)+(ROW()-ROW($A$32)-1),COLUMN()-1)</f>
        <v>490</v>
      </c>
      <c r="L43" s="5">
        <f>INDEX('Paste Calib Data'!$1:$1048576,MATCH($A$32,'Paste Calib Data'!$A:$A,0)+(ROW()-ROW($A$32)-1),COLUMN()-1)</f>
        <v>426</v>
      </c>
      <c r="M43" s="5">
        <f>INDEX('Paste Calib Data'!$1:$1048576,MATCH($A$32,'Paste Calib Data'!$A:$A,0)+(ROW()-ROW($A$32)-1),COLUMN()-1)</f>
        <v>381.2</v>
      </c>
      <c r="N43" s="5">
        <f>INDEX('Paste Calib Data'!$1:$1048576,MATCH($A$32,'Paste Calib Data'!$A:$A,0)+(ROW()-ROW($A$32)-1),COLUMN()-1)</f>
        <v>381.2</v>
      </c>
      <c r="O43" s="5">
        <f>INDEX('Paste Calib Data'!$1:$1048576,MATCH($A$32,'Paste Calib Data'!$A:$A,0)+(ROW()-ROW($A$32)-1),COLUMN()-1)</f>
        <v>366</v>
      </c>
      <c r="P43" s="5">
        <f>INDEX('Paste Calib Data'!$1:$1048576,MATCH($A$32,'Paste Calib Data'!$A:$A,0)+(ROW()-ROW($A$32)-1),COLUMN()-1)</f>
        <v>345.2</v>
      </c>
      <c r="Q43" s="5">
        <f>INDEX('Paste Calib Data'!$1:$1048576,MATCH($A$32,'Paste Calib Data'!$A:$A,0)+(ROW()-ROW($A$32)-1),COLUMN()-1)</f>
        <v>329.2</v>
      </c>
      <c r="R43" s="5">
        <f>INDEX('Paste Calib Data'!$1:$1048576,MATCH($A$32,'Paste Calib Data'!$A:$A,0)+(ROW()-ROW($A$32)-1),COLUMN()-1)</f>
        <v>310</v>
      </c>
      <c r="S43" s="16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6">
        <f t="shared" si="5"/>
        <v>0</v>
      </c>
      <c r="C44" s="5">
        <f>INDEX('Paste Calib Data'!$1:$1048576,MATCH($A$32,'Paste Calib Data'!$A:$A,0)+(ROW()-ROW($A$32)-1),COLUMN()-1)</f>
        <v>0</v>
      </c>
      <c r="D44" s="5">
        <f>INDEX('Paste Calib Data'!$1:$1048576,MATCH($A$32,'Paste Calib Data'!$A:$A,0)+(ROW()-ROW($A$32)-1),COLUMN()-1)</f>
        <v>2038</v>
      </c>
      <c r="E44" s="5">
        <f>INDEX('Paste Calib Data'!$1:$1048576,MATCH($A$32,'Paste Calib Data'!$A:$A,0)+(ROW()-ROW($A$32)-1),COLUMN()-1)</f>
        <v>1477.2</v>
      </c>
      <c r="F44" s="5">
        <f>INDEX('Paste Calib Data'!$1:$1048576,MATCH($A$32,'Paste Calib Data'!$A:$A,0)+(ROW()-ROW($A$32)-1),COLUMN()-1)</f>
        <v>1195.2</v>
      </c>
      <c r="G44" s="5">
        <f>INDEX('Paste Calib Data'!$1:$1048576,MATCH($A$32,'Paste Calib Data'!$A:$A,0)+(ROW()-ROW($A$32)-1),COLUMN()-1)</f>
        <v>1023.2</v>
      </c>
      <c r="H44" s="5">
        <f>INDEX('Paste Calib Data'!$1:$1048576,MATCH($A$32,'Paste Calib Data'!$A:$A,0)+(ROW()-ROW($A$32)-1),COLUMN()-1)</f>
        <v>817.2</v>
      </c>
      <c r="I44" s="5">
        <f>INDEX('Paste Calib Data'!$1:$1048576,MATCH($A$32,'Paste Calib Data'!$A:$A,0)+(ROW()-ROW($A$32)-1),COLUMN()-1)</f>
        <v>690</v>
      </c>
      <c r="J44" s="5">
        <f>INDEX('Paste Calib Data'!$1:$1048576,MATCH($A$32,'Paste Calib Data'!$A:$A,0)+(ROW()-ROW($A$32)-1),COLUMN()-1)</f>
        <v>602</v>
      </c>
      <c r="K44" s="5">
        <f>INDEX('Paste Calib Data'!$1:$1048576,MATCH($A$32,'Paste Calib Data'!$A:$A,0)+(ROW()-ROW($A$32)-1),COLUMN()-1)</f>
        <v>544</v>
      </c>
      <c r="L44" s="5">
        <f>INDEX('Paste Calib Data'!$1:$1048576,MATCH($A$32,'Paste Calib Data'!$A:$A,0)+(ROW()-ROW($A$32)-1),COLUMN()-1)</f>
        <v>501.2</v>
      </c>
      <c r="M44" s="5">
        <f>INDEX('Paste Calib Data'!$1:$1048576,MATCH($A$32,'Paste Calib Data'!$A:$A,0)+(ROW()-ROW($A$32)-1),COLUMN()-1)</f>
        <v>424</v>
      </c>
      <c r="N44" s="5">
        <f>INDEX('Paste Calib Data'!$1:$1048576,MATCH($A$32,'Paste Calib Data'!$A:$A,0)+(ROW()-ROW($A$32)-1),COLUMN()-1)</f>
        <v>415.2</v>
      </c>
      <c r="O44" s="5">
        <f>INDEX('Paste Calib Data'!$1:$1048576,MATCH($A$32,'Paste Calib Data'!$A:$A,0)+(ROW()-ROW($A$32)-1),COLUMN()-1)</f>
        <v>396</v>
      </c>
      <c r="P44" s="5">
        <f>INDEX('Paste Calib Data'!$1:$1048576,MATCH($A$32,'Paste Calib Data'!$A:$A,0)+(ROW()-ROW($A$32)-1),COLUMN()-1)</f>
        <v>377.2</v>
      </c>
      <c r="Q44" s="5">
        <f>INDEX('Paste Calib Data'!$1:$1048576,MATCH($A$32,'Paste Calib Data'!$A:$A,0)+(ROW()-ROW($A$32)-1),COLUMN()-1)</f>
        <v>364</v>
      </c>
      <c r="R44" s="5">
        <f>INDEX('Paste Calib Data'!$1:$1048576,MATCH($A$32,'Paste Calib Data'!$A:$A,0)+(ROW()-ROW($A$32)-1),COLUMN()-1)</f>
        <v>344</v>
      </c>
      <c r="S44" s="16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6">
        <f t="shared" si="5"/>
        <v>0</v>
      </c>
      <c r="C45" s="5">
        <f>INDEX('Paste Calib Data'!$1:$1048576,MATCH($A$32,'Paste Calib Data'!$A:$A,0)+(ROW()-ROW($A$32)-1),COLUMN()-1)</f>
        <v>0</v>
      </c>
      <c r="D45" s="5">
        <f>INDEX('Paste Calib Data'!$1:$1048576,MATCH($A$32,'Paste Calib Data'!$A:$A,0)+(ROW()-ROW($A$32)-1),COLUMN()-1)</f>
        <v>2244</v>
      </c>
      <c r="E45" s="5">
        <f>INDEX('Paste Calib Data'!$1:$1048576,MATCH($A$32,'Paste Calib Data'!$A:$A,0)+(ROW()-ROW($A$32)-1),COLUMN()-1)</f>
        <v>1646</v>
      </c>
      <c r="F45" s="5">
        <f>INDEX('Paste Calib Data'!$1:$1048576,MATCH($A$32,'Paste Calib Data'!$A:$A,0)+(ROW()-ROW($A$32)-1),COLUMN()-1)</f>
        <v>1359.2</v>
      </c>
      <c r="G45" s="5">
        <f>INDEX('Paste Calib Data'!$1:$1048576,MATCH($A$32,'Paste Calib Data'!$A:$A,0)+(ROW()-ROW($A$32)-1),COLUMN()-1)</f>
        <v>1165.2</v>
      </c>
      <c r="H45" s="5">
        <f>INDEX('Paste Calib Data'!$1:$1048576,MATCH($A$32,'Paste Calib Data'!$A:$A,0)+(ROW()-ROW($A$32)-1),COLUMN()-1)</f>
        <v>935.2</v>
      </c>
      <c r="I45" s="5">
        <f>INDEX('Paste Calib Data'!$1:$1048576,MATCH($A$32,'Paste Calib Data'!$A:$A,0)+(ROW()-ROW($A$32)-1),COLUMN()-1)</f>
        <v>775.2</v>
      </c>
      <c r="J45" s="5">
        <f>INDEX('Paste Calib Data'!$1:$1048576,MATCH($A$32,'Paste Calib Data'!$A:$A,0)+(ROW()-ROW($A$32)-1),COLUMN()-1)</f>
        <v>686</v>
      </c>
      <c r="K45" s="5">
        <f>INDEX('Paste Calib Data'!$1:$1048576,MATCH($A$32,'Paste Calib Data'!$A:$A,0)+(ROW()-ROW($A$32)-1),COLUMN()-1)</f>
        <v>608</v>
      </c>
      <c r="L45" s="5">
        <f>INDEX('Paste Calib Data'!$1:$1048576,MATCH($A$32,'Paste Calib Data'!$A:$A,0)+(ROW()-ROW($A$32)-1),COLUMN()-1)</f>
        <v>552</v>
      </c>
      <c r="M45" s="5">
        <f>INDEX('Paste Calib Data'!$1:$1048576,MATCH($A$32,'Paste Calib Data'!$A:$A,0)+(ROW()-ROW($A$32)-1),COLUMN()-1)</f>
        <v>486</v>
      </c>
      <c r="N45" s="5">
        <f>INDEX('Paste Calib Data'!$1:$1048576,MATCH($A$32,'Paste Calib Data'!$A:$A,0)+(ROW()-ROW($A$32)-1),COLUMN()-1)</f>
        <v>451.2</v>
      </c>
      <c r="O45" s="5">
        <f>INDEX('Paste Calib Data'!$1:$1048576,MATCH($A$32,'Paste Calib Data'!$A:$A,0)+(ROW()-ROW($A$32)-1),COLUMN()-1)</f>
        <v>432</v>
      </c>
      <c r="P45" s="5">
        <f>INDEX('Paste Calib Data'!$1:$1048576,MATCH($A$32,'Paste Calib Data'!$A:$A,0)+(ROW()-ROW($A$32)-1),COLUMN()-1)</f>
        <v>407.2</v>
      </c>
      <c r="Q45" s="5">
        <f>INDEX('Paste Calib Data'!$1:$1048576,MATCH($A$32,'Paste Calib Data'!$A:$A,0)+(ROW()-ROW($A$32)-1),COLUMN()-1)</f>
        <v>386</v>
      </c>
      <c r="R45" s="5">
        <f>INDEX('Paste Calib Data'!$1:$1048576,MATCH($A$32,'Paste Calib Data'!$A:$A,0)+(ROW()-ROW($A$32)-1),COLUMN()-1)</f>
        <v>364</v>
      </c>
      <c r="S45" s="16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6">
        <f t="shared" si="5"/>
        <v>0</v>
      </c>
      <c r="C46" s="5">
        <f>INDEX('Paste Calib Data'!$1:$1048576,MATCH($A$32,'Paste Calib Data'!$A:$A,0)+(ROW()-ROW($A$32)-1),COLUMN()-1)</f>
        <v>0</v>
      </c>
      <c r="D46" s="5">
        <f>INDEX('Paste Calib Data'!$1:$1048576,MATCH($A$32,'Paste Calib Data'!$A:$A,0)+(ROW()-ROW($A$32)-1),COLUMN()-1)</f>
        <v>2385.1999999999998</v>
      </c>
      <c r="E46" s="5">
        <f>INDEX('Paste Calib Data'!$1:$1048576,MATCH($A$32,'Paste Calib Data'!$A:$A,0)+(ROW()-ROW($A$32)-1),COLUMN()-1)</f>
        <v>1766</v>
      </c>
      <c r="F46" s="5">
        <f>INDEX('Paste Calib Data'!$1:$1048576,MATCH($A$32,'Paste Calib Data'!$A:$A,0)+(ROW()-ROW($A$32)-1),COLUMN()-1)</f>
        <v>1481.2</v>
      </c>
      <c r="G46" s="5">
        <f>INDEX('Paste Calib Data'!$1:$1048576,MATCH($A$32,'Paste Calib Data'!$A:$A,0)+(ROW()-ROW($A$32)-1),COLUMN()-1)</f>
        <v>1284</v>
      </c>
      <c r="H46" s="5">
        <f>INDEX('Paste Calib Data'!$1:$1048576,MATCH($A$32,'Paste Calib Data'!$A:$A,0)+(ROW()-ROW($A$32)-1),COLUMN()-1)</f>
        <v>1037.2</v>
      </c>
      <c r="I46" s="5">
        <f>INDEX('Paste Calib Data'!$1:$1048576,MATCH($A$32,'Paste Calib Data'!$A:$A,0)+(ROW()-ROW($A$32)-1),COLUMN()-1)</f>
        <v>870</v>
      </c>
      <c r="J46" s="5">
        <f>INDEX('Paste Calib Data'!$1:$1048576,MATCH($A$32,'Paste Calib Data'!$A:$A,0)+(ROW()-ROW($A$32)-1),COLUMN()-1)</f>
        <v>742</v>
      </c>
      <c r="K46" s="5">
        <f>INDEX('Paste Calib Data'!$1:$1048576,MATCH($A$32,'Paste Calib Data'!$A:$A,0)+(ROW()-ROW($A$32)-1),COLUMN()-1)</f>
        <v>657.2</v>
      </c>
      <c r="L46" s="5">
        <f>INDEX('Paste Calib Data'!$1:$1048576,MATCH($A$32,'Paste Calib Data'!$A:$A,0)+(ROW()-ROW($A$32)-1),COLUMN()-1)</f>
        <v>580</v>
      </c>
      <c r="M46" s="5">
        <f>INDEX('Paste Calib Data'!$1:$1048576,MATCH($A$32,'Paste Calib Data'!$A:$A,0)+(ROW()-ROW($A$32)-1),COLUMN()-1)</f>
        <v>517.20000000000005</v>
      </c>
      <c r="N46" s="5">
        <f>INDEX('Paste Calib Data'!$1:$1048576,MATCH($A$32,'Paste Calib Data'!$A:$A,0)+(ROW()-ROW($A$32)-1),COLUMN()-1)</f>
        <v>486</v>
      </c>
      <c r="O46" s="5">
        <f>INDEX('Paste Calib Data'!$1:$1048576,MATCH($A$32,'Paste Calib Data'!$A:$A,0)+(ROW()-ROW($A$32)-1),COLUMN()-1)</f>
        <v>456</v>
      </c>
      <c r="P46" s="5">
        <f>INDEX('Paste Calib Data'!$1:$1048576,MATCH($A$32,'Paste Calib Data'!$A:$A,0)+(ROW()-ROW($A$32)-1),COLUMN()-1)</f>
        <v>425.2</v>
      </c>
      <c r="Q46" s="5">
        <f>INDEX('Paste Calib Data'!$1:$1048576,MATCH($A$32,'Paste Calib Data'!$A:$A,0)+(ROW()-ROW($A$32)-1),COLUMN()-1)</f>
        <v>399.2</v>
      </c>
      <c r="R46" s="5">
        <f>INDEX('Paste Calib Data'!$1:$1048576,MATCH($A$32,'Paste Calib Data'!$A:$A,0)+(ROW()-ROW($A$32)-1),COLUMN()-1)</f>
        <v>376</v>
      </c>
      <c r="S46" s="16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6">
        <f t="shared" si="5"/>
        <v>0</v>
      </c>
      <c r="C47" s="5">
        <f>INDEX('Paste Calib Data'!$1:$1048576,MATCH($A$32,'Paste Calib Data'!$A:$A,0)+(ROW()-ROW($A$32)-1),COLUMN()-1)</f>
        <v>0</v>
      </c>
      <c r="D47" s="5">
        <f>INDEX('Paste Calib Data'!$1:$1048576,MATCH($A$32,'Paste Calib Data'!$A:$A,0)+(ROW()-ROW($A$32)-1),COLUMN()-1)</f>
        <v>2479.1999999999998</v>
      </c>
      <c r="E47" s="5">
        <f>INDEX('Paste Calib Data'!$1:$1048576,MATCH($A$32,'Paste Calib Data'!$A:$A,0)+(ROW()-ROW($A$32)-1),COLUMN()-1)</f>
        <v>1858</v>
      </c>
      <c r="F47" s="5">
        <f>INDEX('Paste Calib Data'!$1:$1048576,MATCH($A$32,'Paste Calib Data'!$A:$A,0)+(ROW()-ROW($A$32)-1),COLUMN()-1)</f>
        <v>1555.2</v>
      </c>
      <c r="G47" s="5">
        <f>INDEX('Paste Calib Data'!$1:$1048576,MATCH($A$32,'Paste Calib Data'!$A:$A,0)+(ROW()-ROW($A$32)-1),COLUMN()-1)</f>
        <v>1359.2</v>
      </c>
      <c r="H47" s="5">
        <f>INDEX('Paste Calib Data'!$1:$1048576,MATCH($A$32,'Paste Calib Data'!$A:$A,0)+(ROW()-ROW($A$32)-1),COLUMN()-1)</f>
        <v>1102</v>
      </c>
      <c r="I47" s="5">
        <f>INDEX('Paste Calib Data'!$1:$1048576,MATCH($A$32,'Paste Calib Data'!$A:$A,0)+(ROW()-ROW($A$32)-1),COLUMN()-1)</f>
        <v>933.2</v>
      </c>
      <c r="J47" s="5">
        <f>INDEX('Paste Calib Data'!$1:$1048576,MATCH($A$32,'Paste Calib Data'!$A:$A,0)+(ROW()-ROW($A$32)-1),COLUMN()-1)</f>
        <v>817.2</v>
      </c>
      <c r="K47" s="5">
        <f>INDEX('Paste Calib Data'!$1:$1048576,MATCH($A$32,'Paste Calib Data'!$A:$A,0)+(ROW()-ROW($A$32)-1),COLUMN()-1)</f>
        <v>694</v>
      </c>
      <c r="L47" s="5">
        <f>INDEX('Paste Calib Data'!$1:$1048576,MATCH($A$32,'Paste Calib Data'!$A:$A,0)+(ROW()-ROW($A$32)-1),COLUMN()-1)</f>
        <v>599.20000000000005</v>
      </c>
      <c r="M47" s="5">
        <f>INDEX('Paste Calib Data'!$1:$1048576,MATCH($A$32,'Paste Calib Data'!$A:$A,0)+(ROW()-ROW($A$32)-1),COLUMN()-1)</f>
        <v>534</v>
      </c>
      <c r="N47" s="5">
        <f>INDEX('Paste Calib Data'!$1:$1048576,MATCH($A$32,'Paste Calib Data'!$A:$A,0)+(ROW()-ROW($A$32)-1),COLUMN()-1)</f>
        <v>507.2</v>
      </c>
      <c r="O47" s="5">
        <f>INDEX('Paste Calib Data'!$1:$1048576,MATCH($A$32,'Paste Calib Data'!$A:$A,0)+(ROW()-ROW($A$32)-1),COLUMN()-1)</f>
        <v>480</v>
      </c>
      <c r="P47" s="5">
        <f>INDEX('Paste Calib Data'!$1:$1048576,MATCH($A$32,'Paste Calib Data'!$A:$A,0)+(ROW()-ROW($A$32)-1),COLUMN()-1)</f>
        <v>437.2</v>
      </c>
      <c r="Q47" s="5">
        <f>INDEX('Paste Calib Data'!$1:$1048576,MATCH($A$32,'Paste Calib Data'!$A:$A,0)+(ROW()-ROW($A$32)-1),COLUMN()-1)</f>
        <v>409.2</v>
      </c>
      <c r="R47" s="5">
        <f>INDEX('Paste Calib Data'!$1:$1048576,MATCH($A$32,'Paste Calib Data'!$A:$A,0)+(ROW()-ROW($A$32)-1),COLUMN()-1)</f>
        <v>386</v>
      </c>
      <c r="S47" s="16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6">
        <f t="shared" si="5"/>
        <v>0</v>
      </c>
      <c r="C48" s="5">
        <f>INDEX('Paste Calib Data'!$1:$1048576,MATCH($A$32,'Paste Calib Data'!$A:$A,0)+(ROW()-ROW($A$32)-1),COLUMN()-1)</f>
        <v>0</v>
      </c>
      <c r="D48" s="5">
        <f>INDEX('Paste Calib Data'!$1:$1048576,MATCH($A$32,'Paste Calib Data'!$A:$A,0)+(ROW()-ROW($A$32)-1),COLUMN()-1)</f>
        <v>2617.1999999999998</v>
      </c>
      <c r="E48" s="5">
        <f>INDEX('Paste Calib Data'!$1:$1048576,MATCH($A$32,'Paste Calib Data'!$A:$A,0)+(ROW()-ROW($A$32)-1),COLUMN()-1)</f>
        <v>1997.2</v>
      </c>
      <c r="F48" s="5">
        <f>INDEX('Paste Calib Data'!$1:$1048576,MATCH($A$32,'Paste Calib Data'!$A:$A,0)+(ROW()-ROW($A$32)-1),COLUMN()-1)</f>
        <v>1668</v>
      </c>
      <c r="G48" s="5">
        <f>INDEX('Paste Calib Data'!$1:$1048576,MATCH($A$32,'Paste Calib Data'!$A:$A,0)+(ROW()-ROW($A$32)-1),COLUMN()-1)</f>
        <v>1468</v>
      </c>
      <c r="H48" s="5">
        <f>INDEX('Paste Calib Data'!$1:$1048576,MATCH($A$32,'Paste Calib Data'!$A:$A,0)+(ROW()-ROW($A$32)-1),COLUMN()-1)</f>
        <v>1199.2</v>
      </c>
      <c r="I48" s="5">
        <f>INDEX('Paste Calib Data'!$1:$1048576,MATCH($A$32,'Paste Calib Data'!$A:$A,0)+(ROW()-ROW($A$32)-1),COLUMN()-1)</f>
        <v>1019.2</v>
      </c>
      <c r="J48" s="5">
        <f>INDEX('Paste Calib Data'!$1:$1048576,MATCH($A$32,'Paste Calib Data'!$A:$A,0)+(ROW()-ROW($A$32)-1),COLUMN()-1)</f>
        <v>887.2</v>
      </c>
      <c r="K48" s="5">
        <f>INDEX('Paste Calib Data'!$1:$1048576,MATCH($A$32,'Paste Calib Data'!$A:$A,0)+(ROW()-ROW($A$32)-1),COLUMN()-1)</f>
        <v>803.2</v>
      </c>
      <c r="L48" s="5">
        <f>INDEX('Paste Calib Data'!$1:$1048576,MATCH($A$32,'Paste Calib Data'!$A:$A,0)+(ROW()-ROW($A$32)-1),COLUMN()-1)</f>
        <v>725.2</v>
      </c>
      <c r="M48" s="5">
        <f>INDEX('Paste Calib Data'!$1:$1048576,MATCH($A$32,'Paste Calib Data'!$A:$A,0)+(ROW()-ROW($A$32)-1),COLUMN()-1)</f>
        <v>566</v>
      </c>
      <c r="N48" s="5">
        <f>INDEX('Paste Calib Data'!$1:$1048576,MATCH($A$32,'Paste Calib Data'!$A:$A,0)+(ROW()-ROW($A$32)-1),COLUMN()-1)</f>
        <v>532</v>
      </c>
      <c r="O48" s="5">
        <f>INDEX('Paste Calib Data'!$1:$1048576,MATCH($A$32,'Paste Calib Data'!$A:$A,0)+(ROW()-ROW($A$32)-1),COLUMN()-1)</f>
        <v>511.2</v>
      </c>
      <c r="P48" s="5">
        <f>INDEX('Paste Calib Data'!$1:$1048576,MATCH($A$32,'Paste Calib Data'!$A:$A,0)+(ROW()-ROW($A$32)-1),COLUMN()-1)</f>
        <v>461.2</v>
      </c>
      <c r="Q48" s="5">
        <f>INDEX('Paste Calib Data'!$1:$1048576,MATCH($A$32,'Paste Calib Data'!$A:$A,0)+(ROW()-ROW($A$32)-1),COLUMN()-1)</f>
        <v>426</v>
      </c>
      <c r="R48" s="5">
        <f>INDEX('Paste Calib Data'!$1:$1048576,MATCH($A$32,'Paste Calib Data'!$A:$A,0)+(ROW()-ROW($A$32)-1),COLUMN()-1)</f>
        <v>401.2</v>
      </c>
      <c r="S48" s="16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6">
        <f t="shared" si="5"/>
        <v>0</v>
      </c>
      <c r="C49" s="5">
        <f>INDEX('Paste Calib Data'!$1:$1048576,MATCH($A$32,'Paste Calib Data'!$A:$A,0)+(ROW()-ROW($A$32)-1),COLUMN()-1)</f>
        <v>0</v>
      </c>
      <c r="D49" s="5">
        <f>INDEX('Paste Calib Data'!$1:$1048576,MATCH($A$32,'Paste Calib Data'!$A:$A,0)+(ROW()-ROW($A$32)-1),COLUMN()-1)</f>
        <v>2709.2</v>
      </c>
      <c r="E49" s="5">
        <f>INDEX('Paste Calib Data'!$1:$1048576,MATCH($A$32,'Paste Calib Data'!$A:$A,0)+(ROW()-ROW($A$32)-1),COLUMN()-1)</f>
        <v>2087.1999999999998</v>
      </c>
      <c r="F49" s="5">
        <f>INDEX('Paste Calib Data'!$1:$1048576,MATCH($A$32,'Paste Calib Data'!$A:$A,0)+(ROW()-ROW($A$32)-1),COLUMN()-1)</f>
        <v>1745.2</v>
      </c>
      <c r="G49" s="5">
        <f>INDEX('Paste Calib Data'!$1:$1048576,MATCH($A$32,'Paste Calib Data'!$A:$A,0)+(ROW()-ROW($A$32)-1),COLUMN()-1)</f>
        <v>1542</v>
      </c>
      <c r="H49" s="5">
        <f>INDEX('Paste Calib Data'!$1:$1048576,MATCH($A$32,'Paste Calib Data'!$A:$A,0)+(ROW()-ROW($A$32)-1),COLUMN()-1)</f>
        <v>1257.2</v>
      </c>
      <c r="I49" s="5">
        <f>INDEX('Paste Calib Data'!$1:$1048576,MATCH($A$32,'Paste Calib Data'!$A:$A,0)+(ROW()-ROW($A$32)-1),COLUMN()-1)</f>
        <v>1086</v>
      </c>
      <c r="J49" s="5">
        <f>INDEX('Paste Calib Data'!$1:$1048576,MATCH($A$32,'Paste Calib Data'!$A:$A,0)+(ROW()-ROW($A$32)-1),COLUMN()-1)</f>
        <v>946</v>
      </c>
      <c r="K49" s="5">
        <f>INDEX('Paste Calib Data'!$1:$1048576,MATCH($A$32,'Paste Calib Data'!$A:$A,0)+(ROW()-ROW($A$32)-1),COLUMN()-1)</f>
        <v>853.2</v>
      </c>
      <c r="L49" s="5">
        <f>INDEX('Paste Calib Data'!$1:$1048576,MATCH($A$32,'Paste Calib Data'!$A:$A,0)+(ROW()-ROW($A$32)-1),COLUMN()-1)</f>
        <v>758</v>
      </c>
      <c r="M49" s="5">
        <f>INDEX('Paste Calib Data'!$1:$1048576,MATCH($A$32,'Paste Calib Data'!$A:$A,0)+(ROW()-ROW($A$32)-1),COLUMN()-1)</f>
        <v>593.20000000000005</v>
      </c>
      <c r="N49" s="5">
        <f>INDEX('Paste Calib Data'!$1:$1048576,MATCH($A$32,'Paste Calib Data'!$A:$A,0)+(ROW()-ROW($A$32)-1),COLUMN()-1)</f>
        <v>549.20000000000005</v>
      </c>
      <c r="O49" s="5">
        <f>INDEX('Paste Calib Data'!$1:$1048576,MATCH($A$32,'Paste Calib Data'!$A:$A,0)+(ROW()-ROW($A$32)-1),COLUMN()-1)</f>
        <v>527.20000000000005</v>
      </c>
      <c r="P49" s="5">
        <f>INDEX('Paste Calib Data'!$1:$1048576,MATCH($A$32,'Paste Calib Data'!$A:$A,0)+(ROW()-ROW($A$32)-1),COLUMN()-1)</f>
        <v>489.2</v>
      </c>
      <c r="Q49" s="5">
        <f>INDEX('Paste Calib Data'!$1:$1048576,MATCH($A$32,'Paste Calib Data'!$A:$A,0)+(ROW()-ROW($A$32)-1),COLUMN()-1)</f>
        <v>437.2</v>
      </c>
      <c r="R49" s="5">
        <f>INDEX('Paste Calib Data'!$1:$1048576,MATCH($A$32,'Paste Calib Data'!$A:$A,0)+(ROW()-ROW($A$32)-1),COLUMN()-1)</f>
        <v>412</v>
      </c>
      <c r="S49" s="16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6">
        <f t="shared" si="5"/>
        <v>0</v>
      </c>
      <c r="C50" s="5">
        <f>INDEX('Paste Calib Data'!$1:$1048576,MATCH($A$32,'Paste Calib Data'!$A:$A,0)+(ROW()-ROW($A$32)-1),COLUMN()-1)</f>
        <v>0</v>
      </c>
      <c r="D50" s="5">
        <f>INDEX('Paste Calib Data'!$1:$1048576,MATCH($A$32,'Paste Calib Data'!$A:$A,0)+(ROW()-ROW($A$32)-1),COLUMN()-1)</f>
        <v>2754</v>
      </c>
      <c r="E50" s="5">
        <f>INDEX('Paste Calib Data'!$1:$1048576,MATCH($A$32,'Paste Calib Data'!$A:$A,0)+(ROW()-ROW($A$32)-1),COLUMN()-1)</f>
        <v>2133.1999999999998</v>
      </c>
      <c r="F50" s="5">
        <f>INDEX('Paste Calib Data'!$1:$1048576,MATCH($A$32,'Paste Calib Data'!$A:$A,0)+(ROW()-ROW($A$32)-1),COLUMN()-1)</f>
        <v>1786</v>
      </c>
      <c r="G50" s="5">
        <f>INDEX('Paste Calib Data'!$1:$1048576,MATCH($A$32,'Paste Calib Data'!$A:$A,0)+(ROW()-ROW($A$32)-1),COLUMN()-1)</f>
        <v>1579.2</v>
      </c>
      <c r="H50" s="5">
        <f>INDEX('Paste Calib Data'!$1:$1048576,MATCH($A$32,'Paste Calib Data'!$A:$A,0)+(ROW()-ROW($A$32)-1),COLUMN()-1)</f>
        <v>1285.2</v>
      </c>
      <c r="I50" s="5">
        <f>INDEX('Paste Calib Data'!$1:$1048576,MATCH($A$32,'Paste Calib Data'!$A:$A,0)+(ROW()-ROW($A$32)-1),COLUMN()-1)</f>
        <v>1116</v>
      </c>
      <c r="J50" s="5">
        <f>INDEX('Paste Calib Data'!$1:$1048576,MATCH($A$32,'Paste Calib Data'!$A:$A,0)+(ROW()-ROW($A$32)-1),COLUMN()-1)</f>
        <v>978</v>
      </c>
      <c r="K50" s="5">
        <f>INDEX('Paste Calib Data'!$1:$1048576,MATCH($A$32,'Paste Calib Data'!$A:$A,0)+(ROW()-ROW($A$32)-1),COLUMN()-1)</f>
        <v>879.2</v>
      </c>
      <c r="L50" s="5">
        <f>INDEX('Paste Calib Data'!$1:$1048576,MATCH($A$32,'Paste Calib Data'!$A:$A,0)+(ROW()-ROW($A$32)-1),COLUMN()-1)</f>
        <v>778</v>
      </c>
      <c r="M50" s="5">
        <f>INDEX('Paste Calib Data'!$1:$1048576,MATCH($A$32,'Paste Calib Data'!$A:$A,0)+(ROW()-ROW($A$32)-1),COLUMN()-1)</f>
        <v>649.20000000000005</v>
      </c>
      <c r="N50" s="5">
        <f>INDEX('Paste Calib Data'!$1:$1048576,MATCH($A$32,'Paste Calib Data'!$A:$A,0)+(ROW()-ROW($A$32)-1),COLUMN()-1)</f>
        <v>569.20000000000005</v>
      </c>
      <c r="O50" s="5">
        <f>INDEX('Paste Calib Data'!$1:$1048576,MATCH($A$32,'Paste Calib Data'!$A:$A,0)+(ROW()-ROW($A$32)-1),COLUMN()-1)</f>
        <v>534</v>
      </c>
      <c r="P50" s="5">
        <f>INDEX('Paste Calib Data'!$1:$1048576,MATCH($A$32,'Paste Calib Data'!$A:$A,0)+(ROW()-ROW($A$32)-1),COLUMN()-1)</f>
        <v>502</v>
      </c>
      <c r="Q50" s="5">
        <f>INDEX('Paste Calib Data'!$1:$1048576,MATCH($A$32,'Paste Calib Data'!$A:$A,0)+(ROW()-ROW($A$32)-1),COLUMN()-1)</f>
        <v>442</v>
      </c>
      <c r="R50" s="5">
        <f>INDEX('Paste Calib Data'!$1:$1048576,MATCH($A$32,'Paste Calib Data'!$A:$A,0)+(ROW()-ROW($A$32)-1),COLUMN()-1)</f>
        <v>417.2</v>
      </c>
      <c r="S50" s="16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6">
        <f t="shared" si="5"/>
        <v>0</v>
      </c>
      <c r="C51" s="5">
        <f>INDEX('Paste Calib Data'!$1:$1048576,MATCH($A$32,'Paste Calib Data'!$A:$A,0)+(ROW()-ROW($A$32)-1),COLUMN()-1)</f>
        <v>0</v>
      </c>
      <c r="D51" s="5">
        <f>INDEX('Paste Calib Data'!$1:$1048576,MATCH($A$32,'Paste Calib Data'!$A:$A,0)+(ROW()-ROW($A$32)-1),COLUMN()-1)</f>
        <v>2892</v>
      </c>
      <c r="E51" s="5">
        <f>INDEX('Paste Calib Data'!$1:$1048576,MATCH($A$32,'Paste Calib Data'!$A:$A,0)+(ROW()-ROW($A$32)-1),COLUMN()-1)</f>
        <v>2268</v>
      </c>
      <c r="F51" s="5">
        <f>INDEX('Paste Calib Data'!$1:$1048576,MATCH($A$32,'Paste Calib Data'!$A:$A,0)+(ROW()-ROW($A$32)-1),COLUMN()-1)</f>
        <v>1912</v>
      </c>
      <c r="G51" s="5">
        <f>INDEX('Paste Calib Data'!$1:$1048576,MATCH($A$32,'Paste Calib Data'!$A:$A,0)+(ROW()-ROW($A$32)-1),COLUMN()-1)</f>
        <v>1691.2</v>
      </c>
      <c r="H51" s="5">
        <f>INDEX('Paste Calib Data'!$1:$1048576,MATCH($A$32,'Paste Calib Data'!$A:$A,0)+(ROW()-ROW($A$32)-1),COLUMN()-1)</f>
        <v>1387.2</v>
      </c>
      <c r="I51" s="5">
        <f>INDEX('Paste Calib Data'!$1:$1048576,MATCH($A$32,'Paste Calib Data'!$A:$A,0)+(ROW()-ROW($A$32)-1),COLUMN()-1)</f>
        <v>1197.2</v>
      </c>
      <c r="J51" s="5">
        <f>INDEX('Paste Calib Data'!$1:$1048576,MATCH($A$32,'Paste Calib Data'!$A:$A,0)+(ROW()-ROW($A$32)-1),COLUMN()-1)</f>
        <v>1054</v>
      </c>
      <c r="K51" s="5">
        <f>INDEX('Paste Calib Data'!$1:$1048576,MATCH($A$32,'Paste Calib Data'!$A:$A,0)+(ROW()-ROW($A$32)-1),COLUMN()-1)</f>
        <v>947.2</v>
      </c>
      <c r="L51" s="5">
        <f>INDEX('Paste Calib Data'!$1:$1048576,MATCH($A$32,'Paste Calib Data'!$A:$A,0)+(ROW()-ROW($A$32)-1),COLUMN()-1)</f>
        <v>840</v>
      </c>
      <c r="M51" s="5">
        <f>INDEX('Paste Calib Data'!$1:$1048576,MATCH($A$32,'Paste Calib Data'!$A:$A,0)+(ROW()-ROW($A$32)-1),COLUMN()-1)</f>
        <v>721.2</v>
      </c>
      <c r="N51" s="5">
        <f>INDEX('Paste Calib Data'!$1:$1048576,MATCH($A$32,'Paste Calib Data'!$A:$A,0)+(ROW()-ROW($A$32)-1),COLUMN()-1)</f>
        <v>666</v>
      </c>
      <c r="O51" s="5">
        <f>INDEX('Paste Calib Data'!$1:$1048576,MATCH($A$32,'Paste Calib Data'!$A:$A,0)+(ROW()-ROW($A$32)-1),COLUMN()-1)</f>
        <v>603.20000000000005</v>
      </c>
      <c r="P51" s="5">
        <f>INDEX('Paste Calib Data'!$1:$1048576,MATCH($A$32,'Paste Calib Data'!$A:$A,0)+(ROW()-ROW($A$32)-1),COLUMN()-1)</f>
        <v>533.20000000000005</v>
      </c>
      <c r="Q51" s="5">
        <f>INDEX('Paste Calib Data'!$1:$1048576,MATCH($A$32,'Paste Calib Data'!$A:$A,0)+(ROW()-ROW($A$32)-1),COLUMN()-1)</f>
        <v>469.2</v>
      </c>
      <c r="R51" s="5">
        <f>INDEX('Paste Calib Data'!$1:$1048576,MATCH($A$32,'Paste Calib Data'!$A:$A,0)+(ROW()-ROW($A$32)-1),COLUMN()-1)</f>
        <v>442</v>
      </c>
      <c r="S51" s="16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6">
        <f t="shared" si="5"/>
        <v>0</v>
      </c>
      <c r="C52" s="5">
        <f>INDEX('Paste Calib Data'!$1:$1048576,MATCH($A$32,'Paste Calib Data'!$A:$A,0)+(ROW()-ROW($A$32)-1),COLUMN()-1)</f>
        <v>0</v>
      </c>
      <c r="D52" s="5">
        <f>INDEX('Paste Calib Data'!$1:$1048576,MATCH($A$32,'Paste Calib Data'!$A:$A,0)+(ROW()-ROW($A$32)-1),COLUMN()-1)</f>
        <v>2983.2</v>
      </c>
      <c r="E52" s="5">
        <f>INDEX('Paste Calib Data'!$1:$1048576,MATCH($A$32,'Paste Calib Data'!$A:$A,0)+(ROW()-ROW($A$32)-1),COLUMN()-1)</f>
        <v>2360</v>
      </c>
      <c r="F52" s="5">
        <f>INDEX('Paste Calib Data'!$1:$1048576,MATCH($A$32,'Paste Calib Data'!$A:$A,0)+(ROW()-ROW($A$32)-1),COLUMN()-1)</f>
        <v>1996</v>
      </c>
      <c r="G52" s="5">
        <f>INDEX('Paste Calib Data'!$1:$1048576,MATCH($A$32,'Paste Calib Data'!$A:$A,0)+(ROW()-ROW($A$32)-1),COLUMN()-1)</f>
        <v>1751.2</v>
      </c>
      <c r="H52" s="5">
        <f>INDEX('Paste Calib Data'!$1:$1048576,MATCH($A$32,'Paste Calib Data'!$A:$A,0)+(ROW()-ROW($A$32)-1),COLUMN()-1)</f>
        <v>1451.2</v>
      </c>
      <c r="I52" s="5">
        <f>INDEX('Paste Calib Data'!$1:$1048576,MATCH($A$32,'Paste Calib Data'!$A:$A,0)+(ROW()-ROW($A$32)-1),COLUMN()-1)</f>
        <v>1256</v>
      </c>
      <c r="J52" s="5">
        <f>INDEX('Paste Calib Data'!$1:$1048576,MATCH($A$32,'Paste Calib Data'!$A:$A,0)+(ROW()-ROW($A$32)-1),COLUMN()-1)</f>
        <v>1100</v>
      </c>
      <c r="K52" s="5">
        <f>INDEX('Paste Calib Data'!$1:$1048576,MATCH($A$32,'Paste Calib Data'!$A:$A,0)+(ROW()-ROW($A$32)-1),COLUMN()-1)</f>
        <v>990</v>
      </c>
      <c r="L52" s="5">
        <f>INDEX('Paste Calib Data'!$1:$1048576,MATCH($A$32,'Paste Calib Data'!$A:$A,0)+(ROW()-ROW($A$32)-1),COLUMN()-1)</f>
        <v>900</v>
      </c>
      <c r="M52" s="5">
        <f>INDEX('Paste Calib Data'!$1:$1048576,MATCH($A$32,'Paste Calib Data'!$A:$A,0)+(ROW()-ROW($A$32)-1),COLUMN()-1)</f>
        <v>753.2</v>
      </c>
      <c r="N52" s="5">
        <f>INDEX('Paste Calib Data'!$1:$1048576,MATCH($A$32,'Paste Calib Data'!$A:$A,0)+(ROW()-ROW($A$32)-1),COLUMN()-1)</f>
        <v>707.2</v>
      </c>
      <c r="O52" s="5">
        <f>INDEX('Paste Calib Data'!$1:$1048576,MATCH($A$32,'Paste Calib Data'!$A:$A,0)+(ROW()-ROW($A$32)-1),COLUMN()-1)</f>
        <v>670</v>
      </c>
      <c r="P52" s="5">
        <f>INDEX('Paste Calib Data'!$1:$1048576,MATCH($A$32,'Paste Calib Data'!$A:$A,0)+(ROW()-ROW($A$32)-1),COLUMN()-1)</f>
        <v>564</v>
      </c>
      <c r="Q52" s="5">
        <f>INDEX('Paste Calib Data'!$1:$1048576,MATCH($A$32,'Paste Calib Data'!$A:$A,0)+(ROW()-ROW($A$32)-1),COLUMN()-1)</f>
        <v>493.2</v>
      </c>
      <c r="R52" s="5">
        <f>INDEX('Paste Calib Data'!$1:$1048576,MATCH($A$32,'Paste Calib Data'!$A:$A,0)+(ROW()-ROW($A$32)-1),COLUMN()-1)</f>
        <v>464</v>
      </c>
      <c r="S52" s="16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6">
        <f t="shared" si="5"/>
        <v>0</v>
      </c>
      <c r="C53" s="5">
        <f>INDEX('Paste Calib Data'!$1:$1048576,MATCH($A$32,'Paste Calib Data'!$A:$A,0)+(ROW()-ROW($A$32)-1),COLUMN()-1)</f>
        <v>0</v>
      </c>
      <c r="D53" s="5">
        <f>INDEX('Paste Calib Data'!$1:$1048576,MATCH($A$32,'Paste Calib Data'!$A:$A,0)+(ROW()-ROW($A$32)-1),COLUMN()-1)</f>
        <v>3074</v>
      </c>
      <c r="E53" s="5">
        <f>INDEX('Paste Calib Data'!$1:$1048576,MATCH($A$32,'Paste Calib Data'!$A:$A,0)+(ROW()-ROW($A$32)-1),COLUMN()-1)</f>
        <v>2451.1999999999998</v>
      </c>
      <c r="F53" s="5">
        <f>INDEX('Paste Calib Data'!$1:$1048576,MATCH($A$32,'Paste Calib Data'!$A:$A,0)+(ROW()-ROW($A$32)-1),COLUMN()-1)</f>
        <v>2077.1999999999998</v>
      </c>
      <c r="G53" s="5">
        <f>INDEX('Paste Calib Data'!$1:$1048576,MATCH($A$32,'Paste Calib Data'!$A:$A,0)+(ROW()-ROW($A$32)-1),COLUMN()-1)</f>
        <v>1825.2</v>
      </c>
      <c r="H53" s="5">
        <f>INDEX('Paste Calib Data'!$1:$1048576,MATCH($A$32,'Paste Calib Data'!$A:$A,0)+(ROW()-ROW($A$32)-1),COLUMN()-1)</f>
        <v>1513.2</v>
      </c>
      <c r="I53" s="5">
        <f>INDEX('Paste Calib Data'!$1:$1048576,MATCH($A$32,'Paste Calib Data'!$A:$A,0)+(ROW()-ROW($A$32)-1),COLUMN()-1)</f>
        <v>1314</v>
      </c>
      <c r="J53" s="5">
        <f>INDEX('Paste Calib Data'!$1:$1048576,MATCH($A$32,'Paste Calib Data'!$A:$A,0)+(ROW()-ROW($A$32)-1),COLUMN()-1)</f>
        <v>1159.2</v>
      </c>
      <c r="K53" s="5">
        <f>INDEX('Paste Calib Data'!$1:$1048576,MATCH($A$32,'Paste Calib Data'!$A:$A,0)+(ROW()-ROW($A$32)-1),COLUMN()-1)</f>
        <v>1047.2</v>
      </c>
      <c r="L53" s="5">
        <f>INDEX('Paste Calib Data'!$1:$1048576,MATCH($A$32,'Paste Calib Data'!$A:$A,0)+(ROW()-ROW($A$32)-1),COLUMN()-1)</f>
        <v>939.2</v>
      </c>
      <c r="M53" s="5">
        <f>INDEX('Paste Calib Data'!$1:$1048576,MATCH($A$32,'Paste Calib Data'!$A:$A,0)+(ROW()-ROW($A$32)-1),COLUMN()-1)</f>
        <v>800</v>
      </c>
      <c r="N53" s="5">
        <f>INDEX('Paste Calib Data'!$1:$1048576,MATCH($A$32,'Paste Calib Data'!$A:$A,0)+(ROW()-ROW($A$32)-1),COLUMN()-1)</f>
        <v>741.2</v>
      </c>
      <c r="O53" s="5">
        <f>INDEX('Paste Calib Data'!$1:$1048576,MATCH($A$32,'Paste Calib Data'!$A:$A,0)+(ROW()-ROW($A$32)-1),COLUMN()-1)</f>
        <v>706</v>
      </c>
      <c r="P53" s="5">
        <f>INDEX('Paste Calib Data'!$1:$1048576,MATCH($A$32,'Paste Calib Data'!$A:$A,0)+(ROW()-ROW($A$32)-1),COLUMN()-1)</f>
        <v>646</v>
      </c>
      <c r="Q53" s="5">
        <f>INDEX('Paste Calib Data'!$1:$1048576,MATCH($A$32,'Paste Calib Data'!$A:$A,0)+(ROW()-ROW($A$32)-1),COLUMN()-1)</f>
        <v>527.20000000000005</v>
      </c>
      <c r="R53" s="5">
        <f>INDEX('Paste Calib Data'!$1:$1048576,MATCH($A$32,'Paste Calib Data'!$A:$A,0)+(ROW()-ROW($A$32)-1),COLUMN()-1)</f>
        <v>497.2</v>
      </c>
      <c r="S53" s="16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6">
        <f t="shared" si="5"/>
        <v>0</v>
      </c>
      <c r="C54" s="5">
        <f>INDEX('Paste Calib Data'!$1:$1048576,MATCH($A$32,'Paste Calib Data'!$A:$A,0)+(ROW()-ROW($A$32)-1),COLUMN()-1)</f>
        <v>0</v>
      </c>
      <c r="D54" s="5">
        <f>INDEX('Paste Calib Data'!$1:$1048576,MATCH($A$32,'Paste Calib Data'!$A:$A,0)+(ROW()-ROW($A$32)-1),COLUMN()-1)</f>
        <v>3212</v>
      </c>
      <c r="E54" s="5">
        <f>INDEX('Paste Calib Data'!$1:$1048576,MATCH($A$32,'Paste Calib Data'!$A:$A,0)+(ROW()-ROW($A$32)-1),COLUMN()-1)</f>
        <v>2589.1999999999998</v>
      </c>
      <c r="F54" s="5">
        <f>INDEX('Paste Calib Data'!$1:$1048576,MATCH($A$32,'Paste Calib Data'!$A:$A,0)+(ROW()-ROW($A$32)-1),COLUMN()-1)</f>
        <v>2198</v>
      </c>
      <c r="G54" s="5">
        <f>INDEX('Paste Calib Data'!$1:$1048576,MATCH($A$32,'Paste Calib Data'!$A:$A,0)+(ROW()-ROW($A$32)-1),COLUMN()-1)</f>
        <v>1936</v>
      </c>
      <c r="H54" s="5">
        <f>INDEX('Paste Calib Data'!$1:$1048576,MATCH($A$32,'Paste Calib Data'!$A:$A,0)+(ROW()-ROW($A$32)-1),COLUMN()-1)</f>
        <v>1606</v>
      </c>
      <c r="I54" s="5">
        <f>INDEX('Paste Calib Data'!$1:$1048576,MATCH($A$32,'Paste Calib Data'!$A:$A,0)+(ROW()-ROW($A$32)-1),COLUMN()-1)</f>
        <v>1397.2</v>
      </c>
      <c r="J54" s="5">
        <f>INDEX('Paste Calib Data'!$1:$1048576,MATCH($A$32,'Paste Calib Data'!$A:$A,0)+(ROW()-ROW($A$32)-1),COLUMN()-1)</f>
        <v>1242</v>
      </c>
      <c r="K54" s="5">
        <f>INDEX('Paste Calib Data'!$1:$1048576,MATCH($A$32,'Paste Calib Data'!$A:$A,0)+(ROW()-ROW($A$32)-1),COLUMN()-1)</f>
        <v>1128</v>
      </c>
      <c r="L54" s="5">
        <f>INDEX('Paste Calib Data'!$1:$1048576,MATCH($A$32,'Paste Calib Data'!$A:$A,0)+(ROW()-ROW($A$32)-1),COLUMN()-1)</f>
        <v>1000</v>
      </c>
      <c r="M54" s="5">
        <f>INDEX('Paste Calib Data'!$1:$1048576,MATCH($A$32,'Paste Calib Data'!$A:$A,0)+(ROW()-ROW($A$32)-1),COLUMN()-1)</f>
        <v>852</v>
      </c>
      <c r="N54" s="5">
        <f>INDEX('Paste Calib Data'!$1:$1048576,MATCH($A$32,'Paste Calib Data'!$A:$A,0)+(ROW()-ROW($A$32)-1),COLUMN()-1)</f>
        <v>803.2</v>
      </c>
      <c r="O54" s="5">
        <f>INDEX('Paste Calib Data'!$1:$1048576,MATCH($A$32,'Paste Calib Data'!$A:$A,0)+(ROW()-ROW($A$32)-1),COLUMN()-1)</f>
        <v>764</v>
      </c>
      <c r="P54" s="5">
        <f>INDEX('Paste Calib Data'!$1:$1048576,MATCH($A$32,'Paste Calib Data'!$A:$A,0)+(ROW()-ROW($A$32)-1),COLUMN()-1)</f>
        <v>694</v>
      </c>
      <c r="Q54" s="5">
        <f>INDEX('Paste Calib Data'!$1:$1048576,MATCH($A$32,'Paste Calib Data'!$A:$A,0)+(ROW()-ROW($A$32)-1),COLUMN()-1)</f>
        <v>615.20000000000005</v>
      </c>
      <c r="R54" s="5">
        <f>INDEX('Paste Calib Data'!$1:$1048576,MATCH($A$32,'Paste Calib Data'!$A:$A,0)+(ROW()-ROW($A$32)-1),COLUMN()-1)</f>
        <v>580</v>
      </c>
      <c r="S54" s="16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6">
        <f t="shared" si="5"/>
        <v>3000</v>
      </c>
      <c r="C55" s="5">
        <f>INDEX('Paste Calib Data'!$1:$1048576,MATCH($A$32,'Paste Calib Data'!$A:$A,0)+(ROW()-ROW($A$32)-1),COLUMN()-1)</f>
        <v>3000</v>
      </c>
      <c r="D55" s="5">
        <f>INDEX('Paste Calib Data'!$1:$1048576,MATCH($A$32,'Paste Calib Data'!$A:$A,0)+(ROW()-ROW($A$32)-1),COLUMN()-1)</f>
        <v>3623.2</v>
      </c>
      <c r="E55" s="5">
        <f>INDEX('Paste Calib Data'!$1:$1048576,MATCH($A$32,'Paste Calib Data'!$A:$A,0)+(ROW()-ROW($A$32)-1),COLUMN()-1)</f>
        <v>3000</v>
      </c>
      <c r="F55" s="5">
        <f>INDEX('Paste Calib Data'!$1:$1048576,MATCH($A$32,'Paste Calib Data'!$A:$A,0)+(ROW()-ROW($A$32)-1),COLUMN()-1)</f>
        <v>2568</v>
      </c>
      <c r="G55" s="5">
        <f>INDEX('Paste Calib Data'!$1:$1048576,MATCH($A$32,'Paste Calib Data'!$A:$A,0)+(ROW()-ROW($A$32)-1),COLUMN()-1)</f>
        <v>2262</v>
      </c>
      <c r="H55" s="5">
        <f>INDEX('Paste Calib Data'!$1:$1048576,MATCH($A$32,'Paste Calib Data'!$A:$A,0)+(ROW()-ROW($A$32)-1),COLUMN()-1)</f>
        <v>1885.2</v>
      </c>
      <c r="I55" s="5">
        <f>INDEX('Paste Calib Data'!$1:$1048576,MATCH($A$32,'Paste Calib Data'!$A:$A,0)+(ROW()-ROW($A$32)-1),COLUMN()-1)</f>
        <v>1651.2</v>
      </c>
      <c r="J55" s="5">
        <f>INDEX('Paste Calib Data'!$1:$1048576,MATCH($A$32,'Paste Calib Data'!$A:$A,0)+(ROW()-ROW($A$32)-1),COLUMN()-1)</f>
        <v>1471.2</v>
      </c>
      <c r="K55" s="5">
        <f>INDEX('Paste Calib Data'!$1:$1048576,MATCH($A$32,'Paste Calib Data'!$A:$A,0)+(ROW()-ROW($A$32)-1),COLUMN()-1)</f>
        <v>1344</v>
      </c>
      <c r="L55" s="5">
        <f>INDEX('Paste Calib Data'!$1:$1048576,MATCH($A$32,'Paste Calib Data'!$A:$A,0)+(ROW()-ROW($A$32)-1),COLUMN()-1)</f>
        <v>1218</v>
      </c>
      <c r="M55" s="5">
        <f>INDEX('Paste Calib Data'!$1:$1048576,MATCH($A$32,'Paste Calib Data'!$A:$A,0)+(ROW()-ROW($A$32)-1),COLUMN()-1)</f>
        <v>1054</v>
      </c>
      <c r="N55" s="5">
        <f>INDEX('Paste Calib Data'!$1:$1048576,MATCH($A$32,'Paste Calib Data'!$A:$A,0)+(ROW()-ROW($A$32)-1),COLUMN()-1)</f>
        <v>982</v>
      </c>
      <c r="O55" s="5">
        <f>INDEX('Paste Calib Data'!$1:$1048576,MATCH($A$32,'Paste Calib Data'!$A:$A,0)+(ROW()-ROW($A$32)-1),COLUMN()-1)</f>
        <v>930</v>
      </c>
      <c r="P55" s="5">
        <f>INDEX('Paste Calib Data'!$1:$1048576,MATCH($A$32,'Paste Calib Data'!$A:$A,0)+(ROW()-ROW($A$32)-1),COLUMN()-1)</f>
        <v>836</v>
      </c>
      <c r="Q55" s="5">
        <f>INDEX('Paste Calib Data'!$1:$1048576,MATCH($A$32,'Paste Calib Data'!$A:$A,0)+(ROW()-ROW($A$32)-1),COLUMN()-1)</f>
        <v>766</v>
      </c>
      <c r="R55" s="5">
        <f>INDEX('Paste Calib Data'!$1:$1048576,MATCH($A$32,'Paste Calib Data'!$A:$A,0)+(ROW()-ROW($A$32)-1),COLUMN()-1)</f>
        <v>722</v>
      </c>
      <c r="S55" s="16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6">
        <f t="shared" si="5"/>
        <v>4750</v>
      </c>
      <c r="C56" s="5">
        <f>INDEX('Paste Calib Data'!$1:$1048576,MATCH($A$32,'Paste Calib Data'!$A:$A,0)+(ROW()-ROW($A$32)-1),COLUMN()-1)</f>
        <v>4750</v>
      </c>
      <c r="D56" s="5">
        <f>INDEX('Paste Calib Data'!$1:$1048576,MATCH($A$32,'Paste Calib Data'!$A:$A,0)+(ROW()-ROW($A$32)-1),COLUMN()-1)</f>
        <v>4538</v>
      </c>
      <c r="E56" s="5">
        <f>INDEX('Paste Calib Data'!$1:$1048576,MATCH($A$32,'Paste Calib Data'!$A:$A,0)+(ROW()-ROW($A$32)-1),COLUMN()-1)</f>
        <v>3915.2</v>
      </c>
      <c r="F56" s="5">
        <f>INDEX('Paste Calib Data'!$1:$1048576,MATCH($A$32,'Paste Calib Data'!$A:$A,0)+(ROW()-ROW($A$32)-1),COLUMN()-1)</f>
        <v>3392</v>
      </c>
      <c r="G56" s="5">
        <f>INDEX('Paste Calib Data'!$1:$1048576,MATCH($A$32,'Paste Calib Data'!$A:$A,0)+(ROW()-ROW($A$32)-1),COLUMN()-1)</f>
        <v>2983.2</v>
      </c>
      <c r="H56" s="5">
        <f>INDEX('Paste Calib Data'!$1:$1048576,MATCH($A$32,'Paste Calib Data'!$A:$A,0)+(ROW()-ROW($A$32)-1),COLUMN()-1)</f>
        <v>2505.1999999999998</v>
      </c>
      <c r="I56" s="5">
        <f>INDEX('Paste Calib Data'!$1:$1048576,MATCH($A$32,'Paste Calib Data'!$A:$A,0)+(ROW()-ROW($A$32)-1),COLUMN()-1)</f>
        <v>2210</v>
      </c>
      <c r="J56" s="5">
        <f>INDEX('Paste Calib Data'!$1:$1048576,MATCH($A$32,'Paste Calib Data'!$A:$A,0)+(ROW()-ROW($A$32)-1),COLUMN()-1)</f>
        <v>1989.2</v>
      </c>
      <c r="K56" s="5">
        <f>INDEX('Paste Calib Data'!$1:$1048576,MATCH($A$32,'Paste Calib Data'!$A:$A,0)+(ROW()-ROW($A$32)-1),COLUMN()-1)</f>
        <v>1811.2</v>
      </c>
      <c r="L56" s="5">
        <f>INDEX('Paste Calib Data'!$1:$1048576,MATCH($A$32,'Paste Calib Data'!$A:$A,0)+(ROW()-ROW($A$32)-1),COLUMN()-1)</f>
        <v>1656</v>
      </c>
      <c r="M56" s="5">
        <f>INDEX('Paste Calib Data'!$1:$1048576,MATCH($A$32,'Paste Calib Data'!$A:$A,0)+(ROW()-ROW($A$32)-1),COLUMN()-1)</f>
        <v>1459.2</v>
      </c>
      <c r="N56" s="5">
        <f>INDEX('Paste Calib Data'!$1:$1048576,MATCH($A$32,'Paste Calib Data'!$A:$A,0)+(ROW()-ROW($A$32)-1),COLUMN()-1)</f>
        <v>1371.2</v>
      </c>
      <c r="O56" s="5">
        <f>INDEX('Paste Calib Data'!$1:$1048576,MATCH($A$32,'Paste Calib Data'!$A:$A,0)+(ROW()-ROW($A$32)-1),COLUMN()-1)</f>
        <v>1304</v>
      </c>
      <c r="P56" s="5">
        <f>INDEX('Paste Calib Data'!$1:$1048576,MATCH($A$32,'Paste Calib Data'!$A:$A,0)+(ROW()-ROW($A$32)-1),COLUMN()-1)</f>
        <v>1175.2</v>
      </c>
      <c r="Q56" s="5">
        <f>INDEX('Paste Calib Data'!$1:$1048576,MATCH($A$32,'Paste Calib Data'!$A:$A,0)+(ROW()-ROW($A$32)-1),COLUMN()-1)</f>
        <v>1088</v>
      </c>
      <c r="R56" s="5">
        <f>INDEX('Paste Calib Data'!$1:$1048576,MATCH($A$32,'Paste Calib Data'!$A:$A,0)+(ROW()-ROW($A$32)-1),COLUMN()-1)</f>
        <v>1026</v>
      </c>
      <c r="S56" s="16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6">
        <f t="shared" si="5"/>
        <v>5500</v>
      </c>
      <c r="C57" s="5">
        <f>INDEX('Paste Calib Data'!$1:$1048576,MATCH($A$32,'Paste Calib Data'!$A:$A,0)+(ROW()-ROW($A$32)-1),COLUMN()-1)</f>
        <v>5500</v>
      </c>
      <c r="D57" s="5">
        <f>INDEX('Paste Calib Data'!$1:$1048576,MATCH($A$32,'Paste Calib Data'!$A:$A,0)+(ROW()-ROW($A$32)-1),COLUMN()-1)</f>
        <v>5453.2</v>
      </c>
      <c r="E57" s="5">
        <f>INDEX('Paste Calib Data'!$1:$1048576,MATCH($A$32,'Paste Calib Data'!$A:$A,0)+(ROW()-ROW($A$32)-1),COLUMN()-1)</f>
        <v>4830</v>
      </c>
      <c r="F57" s="5">
        <f>INDEX('Paste Calib Data'!$1:$1048576,MATCH($A$32,'Paste Calib Data'!$A:$A,0)+(ROW()-ROW($A$32)-1),COLUMN()-1)</f>
        <v>4216</v>
      </c>
      <c r="G57" s="5">
        <f>INDEX('Paste Calib Data'!$1:$1048576,MATCH($A$32,'Paste Calib Data'!$A:$A,0)+(ROW()-ROW($A$32)-1),COLUMN()-1)</f>
        <v>3705.2</v>
      </c>
      <c r="H57" s="5">
        <f>INDEX('Paste Calib Data'!$1:$1048576,MATCH($A$32,'Paste Calib Data'!$A:$A,0)+(ROW()-ROW($A$32)-1),COLUMN()-1)</f>
        <v>3125.2</v>
      </c>
      <c r="I57" s="5">
        <f>INDEX('Paste Calib Data'!$1:$1048576,MATCH($A$32,'Paste Calib Data'!$A:$A,0)+(ROW()-ROW($A$32)-1),COLUMN()-1)</f>
        <v>2768</v>
      </c>
      <c r="J57" s="5">
        <f>INDEX('Paste Calib Data'!$1:$1048576,MATCH($A$32,'Paste Calib Data'!$A:$A,0)+(ROW()-ROW($A$32)-1),COLUMN()-1)</f>
        <v>2508</v>
      </c>
      <c r="K57" s="5">
        <f>INDEX('Paste Calib Data'!$1:$1048576,MATCH($A$32,'Paste Calib Data'!$A:$A,0)+(ROW()-ROW($A$32)-1),COLUMN()-1)</f>
        <v>2290</v>
      </c>
      <c r="L57" s="5">
        <f>INDEX('Paste Calib Data'!$1:$1048576,MATCH($A$32,'Paste Calib Data'!$A:$A,0)+(ROW()-ROW($A$32)-1),COLUMN()-1)</f>
        <v>2103.1999999999998</v>
      </c>
      <c r="M57" s="5">
        <f>INDEX('Paste Calib Data'!$1:$1048576,MATCH($A$32,'Paste Calib Data'!$A:$A,0)+(ROW()-ROW($A$32)-1),COLUMN()-1)</f>
        <v>1840</v>
      </c>
      <c r="N57" s="5">
        <f>INDEX('Paste Calib Data'!$1:$1048576,MATCH($A$32,'Paste Calib Data'!$A:$A,0)+(ROW()-ROW($A$32)-1),COLUMN()-1)</f>
        <v>1740</v>
      </c>
      <c r="O57" s="5">
        <f>INDEX('Paste Calib Data'!$1:$1048576,MATCH($A$32,'Paste Calib Data'!$A:$A,0)+(ROW()-ROW($A$32)-1),COLUMN()-1)</f>
        <v>1654</v>
      </c>
      <c r="P57" s="5">
        <f>INDEX('Paste Calib Data'!$1:$1048576,MATCH($A$32,'Paste Calib Data'!$A:$A,0)+(ROW()-ROW($A$32)-1),COLUMN()-1)</f>
        <v>1508</v>
      </c>
      <c r="Q57" s="5">
        <f>INDEX('Paste Calib Data'!$1:$1048576,MATCH($A$32,'Paste Calib Data'!$A:$A,0)+(ROW()-ROW($A$32)-1),COLUMN()-1)</f>
        <v>1396</v>
      </c>
      <c r="R57" s="5">
        <f>INDEX('Paste Calib Data'!$1:$1048576,MATCH($A$32,'Paste Calib Data'!$A:$A,0)+(ROW()-ROW($A$32)-1),COLUMN()-1)</f>
        <v>1316</v>
      </c>
      <c r="S57" s="16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6">
        <f t="shared" si="5"/>
        <v>6300</v>
      </c>
      <c r="C58" s="5">
        <f>INDEX('Paste Calib Data'!$1:$1048576,MATCH($A$32,'Paste Calib Data'!$A:$A,0)+(ROW()-ROW($A$32)-1),COLUMN()-1)</f>
        <v>6300</v>
      </c>
      <c r="D58" s="5">
        <f>INDEX('Paste Calib Data'!$1:$1048576,MATCH($A$32,'Paste Calib Data'!$A:$A,0)+(ROW()-ROW($A$32)-1),COLUMN()-1)</f>
        <v>6367.2</v>
      </c>
      <c r="E58" s="5">
        <f>INDEX('Paste Calib Data'!$1:$1048576,MATCH($A$32,'Paste Calib Data'!$A:$A,0)+(ROW()-ROW($A$32)-1),COLUMN()-1)</f>
        <v>5744</v>
      </c>
      <c r="F58" s="5">
        <f>INDEX('Paste Calib Data'!$1:$1048576,MATCH($A$32,'Paste Calib Data'!$A:$A,0)+(ROW()-ROW($A$32)-1),COLUMN()-1)</f>
        <v>5039.2</v>
      </c>
      <c r="G58" s="5">
        <f>INDEX('Paste Calib Data'!$1:$1048576,MATCH($A$32,'Paste Calib Data'!$A:$A,0)+(ROW()-ROW($A$32)-1),COLUMN()-1)</f>
        <v>4426</v>
      </c>
      <c r="H58" s="5">
        <f>INDEX('Paste Calib Data'!$1:$1048576,MATCH($A$32,'Paste Calib Data'!$A:$A,0)+(ROW()-ROW($A$32)-1),COLUMN()-1)</f>
        <v>3745.2</v>
      </c>
      <c r="I58" s="5">
        <f>INDEX('Paste Calib Data'!$1:$1048576,MATCH($A$32,'Paste Calib Data'!$A:$A,0)+(ROW()-ROW($A$32)-1),COLUMN()-1)</f>
        <v>3327.2</v>
      </c>
      <c r="J58" s="5">
        <f>INDEX('Paste Calib Data'!$1:$1048576,MATCH($A$32,'Paste Calib Data'!$A:$A,0)+(ROW()-ROW($A$32)-1),COLUMN()-1)</f>
        <v>3028</v>
      </c>
      <c r="K58" s="5">
        <f>INDEX('Paste Calib Data'!$1:$1048576,MATCH($A$32,'Paste Calib Data'!$A:$A,0)+(ROW()-ROW($A$32)-1),COLUMN()-1)</f>
        <v>2759.2</v>
      </c>
      <c r="L58" s="5">
        <f>INDEX('Paste Calib Data'!$1:$1048576,MATCH($A$32,'Paste Calib Data'!$A:$A,0)+(ROW()-ROW($A$32)-1),COLUMN()-1)</f>
        <v>2545.1999999999998</v>
      </c>
      <c r="M58" s="5">
        <f>INDEX('Paste Calib Data'!$1:$1048576,MATCH($A$32,'Paste Calib Data'!$A:$A,0)+(ROW()-ROW($A$32)-1),COLUMN()-1)</f>
        <v>2238</v>
      </c>
      <c r="N58" s="5">
        <f>INDEX('Paste Calib Data'!$1:$1048576,MATCH($A$32,'Paste Calib Data'!$A:$A,0)+(ROW()-ROW($A$32)-1),COLUMN()-1)</f>
        <v>2102</v>
      </c>
      <c r="O58" s="5">
        <f>INDEX('Paste Calib Data'!$1:$1048576,MATCH($A$32,'Paste Calib Data'!$A:$A,0)+(ROW()-ROW($A$32)-1),COLUMN()-1)</f>
        <v>2001.2</v>
      </c>
      <c r="P58" s="5">
        <f>INDEX('Paste Calib Data'!$1:$1048576,MATCH($A$32,'Paste Calib Data'!$A:$A,0)+(ROW()-ROW($A$32)-1),COLUMN()-1)</f>
        <v>1831.2</v>
      </c>
      <c r="Q58" s="5">
        <f>INDEX('Paste Calib Data'!$1:$1048576,MATCH($A$32,'Paste Calib Data'!$A:$A,0)+(ROW()-ROW($A$32)-1),COLUMN()-1)</f>
        <v>1701.2</v>
      </c>
      <c r="R58" s="5">
        <f>INDEX('Paste Calib Data'!$1:$1048576,MATCH($A$32,'Paste Calib Data'!$A:$A,0)+(ROW()-ROW($A$32)-1),COLUMN()-1)</f>
        <v>1604</v>
      </c>
      <c r="S58" s="16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6">
        <f t="shared" si="5"/>
        <v>7400</v>
      </c>
      <c r="C59" s="5">
        <f>INDEX('Paste Calib Data'!$1:$1048576,MATCH($A$32,'Paste Calib Data'!$A:$A,0)+(ROW()-ROW($A$32)-1),COLUMN()-1)</f>
        <v>7400</v>
      </c>
      <c r="D59" s="5">
        <f>INDEX('Paste Calib Data'!$1:$1048576,MATCH($A$32,'Paste Calib Data'!$A:$A,0)+(ROW()-ROW($A$32)-1),COLUMN()-1)</f>
        <v>7282</v>
      </c>
      <c r="E59" s="5">
        <f>INDEX('Paste Calib Data'!$1:$1048576,MATCH($A$32,'Paste Calib Data'!$A:$A,0)+(ROW()-ROW($A$32)-1),COLUMN()-1)</f>
        <v>6659.2</v>
      </c>
      <c r="F59" s="5">
        <f>INDEX('Paste Calib Data'!$1:$1048576,MATCH($A$32,'Paste Calib Data'!$A:$A,0)+(ROW()-ROW($A$32)-1),COLUMN()-1)</f>
        <v>5863.2</v>
      </c>
      <c r="G59" s="5">
        <f>INDEX('Paste Calib Data'!$1:$1048576,MATCH($A$32,'Paste Calib Data'!$A:$A,0)+(ROW()-ROW($A$32)-1),COLUMN()-1)</f>
        <v>5148</v>
      </c>
      <c r="H59" s="5">
        <f>INDEX('Paste Calib Data'!$1:$1048576,MATCH($A$32,'Paste Calib Data'!$A:$A,0)+(ROW()-ROW($A$32)-1),COLUMN()-1)</f>
        <v>4365.2</v>
      </c>
      <c r="I59" s="5">
        <f>INDEX('Paste Calib Data'!$1:$1048576,MATCH($A$32,'Paste Calib Data'!$A:$A,0)+(ROW()-ROW($A$32)-1),COLUMN()-1)</f>
        <v>3885.2</v>
      </c>
      <c r="J59" s="5">
        <f>INDEX('Paste Calib Data'!$1:$1048576,MATCH($A$32,'Paste Calib Data'!$A:$A,0)+(ROW()-ROW($A$32)-1),COLUMN()-1)</f>
        <v>3547.2</v>
      </c>
      <c r="K59" s="5">
        <f>INDEX('Paste Calib Data'!$1:$1048576,MATCH($A$32,'Paste Calib Data'!$A:$A,0)+(ROW()-ROW($A$32)-1),COLUMN()-1)</f>
        <v>3228</v>
      </c>
      <c r="L59" s="5">
        <f>INDEX('Paste Calib Data'!$1:$1048576,MATCH($A$32,'Paste Calib Data'!$A:$A,0)+(ROW()-ROW($A$32)-1),COLUMN()-1)</f>
        <v>2987.2</v>
      </c>
      <c r="M59" s="5">
        <f>INDEX('Paste Calib Data'!$1:$1048576,MATCH($A$32,'Paste Calib Data'!$A:$A,0)+(ROW()-ROW($A$32)-1),COLUMN()-1)</f>
        <v>2626</v>
      </c>
      <c r="N59" s="5">
        <f>INDEX('Paste Calib Data'!$1:$1048576,MATCH($A$32,'Paste Calib Data'!$A:$A,0)+(ROW()-ROW($A$32)-1),COLUMN()-1)</f>
        <v>2468</v>
      </c>
      <c r="O59" s="5">
        <f>INDEX('Paste Calib Data'!$1:$1048576,MATCH($A$32,'Paste Calib Data'!$A:$A,0)+(ROW()-ROW($A$32)-1),COLUMN()-1)</f>
        <v>2350</v>
      </c>
      <c r="P59" s="5">
        <f>INDEX('Paste Calib Data'!$1:$1048576,MATCH($A$32,'Paste Calib Data'!$A:$A,0)+(ROW()-ROW($A$32)-1),COLUMN()-1)</f>
        <v>2156</v>
      </c>
      <c r="Q59" s="5">
        <f>INDEX('Paste Calib Data'!$1:$1048576,MATCH($A$32,'Paste Calib Data'!$A:$A,0)+(ROW()-ROW($A$32)-1),COLUMN()-1)</f>
        <v>2005.2</v>
      </c>
      <c r="R59" s="5">
        <f>INDEX('Paste Calib Data'!$1:$1048576,MATCH($A$32,'Paste Calib Data'!$A:$A,0)+(ROW()-ROW($A$32)-1),COLUMN()-1)</f>
        <v>1890</v>
      </c>
      <c r="S59" s="16">
        <f t="shared" si="6"/>
        <v>1890</v>
      </c>
    </row>
    <row r="60" spans="1:19" x14ac:dyDescent="0.25">
      <c r="A60" s="13">
        <f>A59+1</f>
        <v>141</v>
      </c>
      <c r="B60" s="16">
        <f>B59</f>
        <v>7400</v>
      </c>
      <c r="C60" s="16">
        <f>C59</f>
        <v>7400</v>
      </c>
      <c r="D60" s="16">
        <f t="shared" ref="D60:S60" si="7">D59</f>
        <v>7282</v>
      </c>
      <c r="E60" s="16">
        <f t="shared" si="7"/>
        <v>6659.2</v>
      </c>
      <c r="F60" s="16">
        <f t="shared" si="7"/>
        <v>5863.2</v>
      </c>
      <c r="G60" s="16">
        <f t="shared" si="7"/>
        <v>5148</v>
      </c>
      <c r="H60" s="16">
        <f t="shared" si="7"/>
        <v>4365.2</v>
      </c>
      <c r="I60" s="16">
        <f t="shared" si="7"/>
        <v>3885.2</v>
      </c>
      <c r="J60" s="16">
        <f t="shared" si="7"/>
        <v>3547.2</v>
      </c>
      <c r="K60" s="16">
        <f t="shared" si="7"/>
        <v>3228</v>
      </c>
      <c r="L60" s="16">
        <f t="shared" si="7"/>
        <v>2987.2</v>
      </c>
      <c r="M60" s="16">
        <f t="shared" si="7"/>
        <v>2626</v>
      </c>
      <c r="N60" s="16">
        <f t="shared" si="7"/>
        <v>2468</v>
      </c>
      <c r="O60" s="16">
        <f t="shared" si="7"/>
        <v>2350</v>
      </c>
      <c r="P60" s="16">
        <f t="shared" si="7"/>
        <v>2156</v>
      </c>
      <c r="Q60" s="16">
        <f t="shared" si="7"/>
        <v>2005.2</v>
      </c>
      <c r="R60" s="16">
        <f t="shared" si="7"/>
        <v>1890</v>
      </c>
      <c r="S60" s="16">
        <f t="shared" si="7"/>
        <v>1890</v>
      </c>
    </row>
    <row r="62" spans="1:19" x14ac:dyDescent="0.25">
      <c r="A62" s="17" t="str">
        <f>IF(ISNUMBER($A$2),CONCATENATE("A9",$A$2,"04"),"E0002")</f>
        <v>E0002</v>
      </c>
      <c r="B62" s="51" t="str">
        <f>INDEX('Paste Calib Data'!$1:$1048576,MATCH($A$62,'Paste Calib Data'!$A:$A,0)+(ROW()-ROW($A$62)),COLUMN())</f>
        <v>Pilot Quantity, Base Table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13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13">
        <f>R64+1</f>
        <v>141</v>
      </c>
    </row>
    <row r="65" spans="1:19" x14ac:dyDescent="0.25">
      <c r="A65" s="13">
        <f>A66-1</f>
        <v>619</v>
      </c>
      <c r="B65" s="12">
        <f>B66</f>
        <v>1.9701090000000001</v>
      </c>
      <c r="C65" s="12">
        <f t="shared" ref="C65:S65" si="8">C66</f>
        <v>1.9701090000000001</v>
      </c>
      <c r="D65" s="12">
        <f t="shared" si="8"/>
        <v>1.9701090000000001</v>
      </c>
      <c r="E65" s="12">
        <f t="shared" si="8"/>
        <v>1.9701090000000001</v>
      </c>
      <c r="F65" s="12">
        <f t="shared" si="8"/>
        <v>2.9891299999999998</v>
      </c>
      <c r="G65" s="12">
        <f t="shared" si="8"/>
        <v>2.9891299999999998</v>
      </c>
      <c r="H65" s="12">
        <f t="shared" si="8"/>
        <v>5.0271739999999996</v>
      </c>
      <c r="I65" s="12">
        <f t="shared" si="8"/>
        <v>5.0271739999999996</v>
      </c>
      <c r="J65" s="12">
        <f t="shared" si="8"/>
        <v>5.9782609999999998</v>
      </c>
      <c r="K65" s="12">
        <f t="shared" si="8"/>
        <v>8.0163049999999991</v>
      </c>
      <c r="L65" s="12">
        <f t="shared" si="8"/>
        <v>8.0163049999999991</v>
      </c>
      <c r="M65" s="12">
        <f t="shared" si="8"/>
        <v>8.0163049999999991</v>
      </c>
      <c r="N65" s="12">
        <f t="shared" si="8"/>
        <v>4.2798910000000001</v>
      </c>
      <c r="O65" s="12">
        <f t="shared" si="8"/>
        <v>4.2798910000000001</v>
      </c>
      <c r="P65" s="12">
        <f t="shared" si="8"/>
        <v>4.2798910000000001</v>
      </c>
      <c r="Q65" s="12">
        <f t="shared" si="8"/>
        <v>4.2798910000000001</v>
      </c>
      <c r="R65" s="12">
        <f t="shared" si="8"/>
        <v>4.2798910000000001</v>
      </c>
      <c r="S65" s="12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12">
        <f t="shared" ref="B66:B83" si="9">C66</f>
        <v>1.9701090000000001</v>
      </c>
      <c r="C66" s="4">
        <f>INDEX('Paste Calib Data'!$1:$1048576,MATCH($A$62,'Paste Calib Data'!$A:$A,0)+(ROW()-ROW($A$62)-1),COLUMN()-1)</f>
        <v>1.9701090000000001</v>
      </c>
      <c r="D66" s="4">
        <f>INDEX('Paste Calib Data'!$1:$1048576,MATCH($A$62,'Paste Calib Data'!$A:$A,0)+(ROW()-ROW($A$62)-1),COLUMN()-1)</f>
        <v>1.9701090000000001</v>
      </c>
      <c r="E66" s="4">
        <f>INDEX('Paste Calib Data'!$1:$1048576,MATCH($A$62,'Paste Calib Data'!$A:$A,0)+(ROW()-ROW($A$62)-1),COLUMN()-1)</f>
        <v>1.9701090000000001</v>
      </c>
      <c r="F66" s="4">
        <f>INDEX('Paste Calib Data'!$1:$1048576,MATCH($A$62,'Paste Calib Data'!$A:$A,0)+(ROW()-ROW($A$62)-1),COLUMN()-1)</f>
        <v>2.9891299999999998</v>
      </c>
      <c r="G66" s="4">
        <f>INDEX('Paste Calib Data'!$1:$1048576,MATCH($A$62,'Paste Calib Data'!$A:$A,0)+(ROW()-ROW($A$62)-1),COLUMN()-1)</f>
        <v>2.9891299999999998</v>
      </c>
      <c r="H66" s="4">
        <f>INDEX('Paste Calib Data'!$1:$1048576,MATCH($A$62,'Paste Calib Data'!$A:$A,0)+(ROW()-ROW($A$62)-1),COLUMN()-1)</f>
        <v>5.0271739999999996</v>
      </c>
      <c r="I66" s="4">
        <f>INDEX('Paste Calib Data'!$1:$1048576,MATCH($A$62,'Paste Calib Data'!$A:$A,0)+(ROW()-ROW($A$62)-1),COLUMN()-1)</f>
        <v>5.0271739999999996</v>
      </c>
      <c r="J66" s="4">
        <f>INDEX('Paste Calib Data'!$1:$1048576,MATCH($A$62,'Paste Calib Data'!$A:$A,0)+(ROW()-ROW($A$62)-1),COLUMN()-1)</f>
        <v>5.9782609999999998</v>
      </c>
      <c r="K66" s="4">
        <f>INDEX('Paste Calib Data'!$1:$1048576,MATCH($A$62,'Paste Calib Data'!$A:$A,0)+(ROW()-ROW($A$62)-1),COLUMN()-1)</f>
        <v>8.0163049999999991</v>
      </c>
      <c r="L66" s="4">
        <f>INDEX('Paste Calib Data'!$1:$1048576,MATCH($A$62,'Paste Calib Data'!$A:$A,0)+(ROW()-ROW($A$62)-1),COLUMN()-1)</f>
        <v>8.0163049999999991</v>
      </c>
      <c r="M66" s="4">
        <f>INDEX('Paste Calib Data'!$1:$1048576,MATCH($A$62,'Paste Calib Data'!$A:$A,0)+(ROW()-ROW($A$62)-1),COLUMN()-1)</f>
        <v>8.0163049999999991</v>
      </c>
      <c r="N66" s="4">
        <f>INDEX('Paste Calib Data'!$1:$1048576,MATCH($A$62,'Paste Calib Data'!$A:$A,0)+(ROW()-ROW($A$62)-1),COLUMN()-1)</f>
        <v>4.2798910000000001</v>
      </c>
      <c r="O66" s="4">
        <f>INDEX('Paste Calib Data'!$1:$1048576,MATCH($A$62,'Paste Calib Data'!$A:$A,0)+(ROW()-ROW($A$62)-1),COLUMN()-1)</f>
        <v>4.2798910000000001</v>
      </c>
      <c r="P66" s="4">
        <f>INDEX('Paste Calib Data'!$1:$1048576,MATCH($A$62,'Paste Calib Data'!$A:$A,0)+(ROW()-ROW($A$62)-1),COLUMN()-1)</f>
        <v>4.2798910000000001</v>
      </c>
      <c r="Q66" s="4">
        <f>INDEX('Paste Calib Data'!$1:$1048576,MATCH($A$62,'Paste Calib Data'!$A:$A,0)+(ROW()-ROW($A$62)-1),COLUMN()-1)</f>
        <v>4.2798910000000001</v>
      </c>
      <c r="R66" s="4">
        <f>INDEX('Paste Calib Data'!$1:$1048576,MATCH($A$62,'Paste Calib Data'!$A:$A,0)+(ROW()-ROW($A$62)-1),COLUMN()-1)</f>
        <v>4.2798910000000001</v>
      </c>
      <c r="S66" s="12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12">
        <f t="shared" si="9"/>
        <v>1.9701090000000001</v>
      </c>
      <c r="C67" s="4">
        <f>INDEX('Paste Calib Data'!$1:$1048576,MATCH($A$62,'Paste Calib Data'!$A:$A,0)+(ROW()-ROW($A$62)-1),COLUMN()-1)</f>
        <v>1.9701090000000001</v>
      </c>
      <c r="D67" s="4">
        <f>INDEX('Paste Calib Data'!$1:$1048576,MATCH($A$62,'Paste Calib Data'!$A:$A,0)+(ROW()-ROW($A$62)-1),COLUMN()-1)</f>
        <v>1.9701090000000001</v>
      </c>
      <c r="E67" s="4">
        <f>INDEX('Paste Calib Data'!$1:$1048576,MATCH($A$62,'Paste Calib Data'!$A:$A,0)+(ROW()-ROW($A$62)-1),COLUMN()-1)</f>
        <v>1.9701090000000001</v>
      </c>
      <c r="F67" s="4">
        <f>INDEX('Paste Calib Data'!$1:$1048576,MATCH($A$62,'Paste Calib Data'!$A:$A,0)+(ROW()-ROW($A$62)-1),COLUMN()-1)</f>
        <v>2.9891299999999998</v>
      </c>
      <c r="G67" s="4">
        <f>INDEX('Paste Calib Data'!$1:$1048576,MATCH($A$62,'Paste Calib Data'!$A:$A,0)+(ROW()-ROW($A$62)-1),COLUMN()-1)</f>
        <v>4.0081519999999999</v>
      </c>
      <c r="H67" s="4">
        <f>INDEX('Paste Calib Data'!$1:$1048576,MATCH($A$62,'Paste Calib Data'!$A:$A,0)+(ROW()-ROW($A$62)-1),COLUMN()-1)</f>
        <v>5.0271739999999996</v>
      </c>
      <c r="I67" s="4">
        <f>INDEX('Paste Calib Data'!$1:$1048576,MATCH($A$62,'Paste Calib Data'!$A:$A,0)+(ROW()-ROW($A$62)-1),COLUMN()-1)</f>
        <v>5.0271739999999996</v>
      </c>
      <c r="J67" s="4">
        <f>INDEX('Paste Calib Data'!$1:$1048576,MATCH($A$62,'Paste Calib Data'!$A:$A,0)+(ROW()-ROW($A$62)-1),COLUMN()-1)</f>
        <v>5.0271739999999996</v>
      </c>
      <c r="K67" s="4">
        <f>INDEX('Paste Calib Data'!$1:$1048576,MATCH($A$62,'Paste Calib Data'!$A:$A,0)+(ROW()-ROW($A$62)-1),COLUMN()-1)</f>
        <v>4.211957</v>
      </c>
      <c r="L67" s="4">
        <f>INDEX('Paste Calib Data'!$1:$1048576,MATCH($A$62,'Paste Calib Data'!$A:$A,0)+(ROW()-ROW($A$62)-1),COLUMN()-1)</f>
        <v>4.4157609999999998</v>
      </c>
      <c r="M67" s="4">
        <f>INDEX('Paste Calib Data'!$1:$1048576,MATCH($A$62,'Paste Calib Data'!$A:$A,0)+(ROW()-ROW($A$62)-1),COLUMN()-1)</f>
        <v>4.4157609999999998</v>
      </c>
      <c r="N67" s="4">
        <f>INDEX('Paste Calib Data'!$1:$1048576,MATCH($A$62,'Paste Calib Data'!$A:$A,0)+(ROW()-ROW($A$62)-1),COLUMN()-1)</f>
        <v>4.4157609999999998</v>
      </c>
      <c r="O67" s="4">
        <f>INDEX('Paste Calib Data'!$1:$1048576,MATCH($A$62,'Paste Calib Data'!$A:$A,0)+(ROW()-ROW($A$62)-1),COLUMN()-1)</f>
        <v>4.2798910000000001</v>
      </c>
      <c r="P67" s="4">
        <f>INDEX('Paste Calib Data'!$1:$1048576,MATCH($A$62,'Paste Calib Data'!$A:$A,0)+(ROW()-ROW($A$62)-1),COLUMN()-1)</f>
        <v>4.2798910000000001</v>
      </c>
      <c r="Q67" s="4">
        <f>INDEX('Paste Calib Data'!$1:$1048576,MATCH($A$62,'Paste Calib Data'!$A:$A,0)+(ROW()-ROW($A$62)-1),COLUMN()-1)</f>
        <v>4.2798910000000001</v>
      </c>
      <c r="R67" s="4">
        <f>INDEX('Paste Calib Data'!$1:$1048576,MATCH($A$62,'Paste Calib Data'!$A:$A,0)+(ROW()-ROW($A$62)-1),COLUMN()-1)</f>
        <v>4.2798910000000001</v>
      </c>
      <c r="S67" s="12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12">
        <f t="shared" si="9"/>
        <v>1.9701090000000001</v>
      </c>
      <c r="C68" s="4">
        <f>INDEX('Paste Calib Data'!$1:$1048576,MATCH($A$62,'Paste Calib Data'!$A:$A,0)+(ROW()-ROW($A$62)-1),COLUMN()-1)</f>
        <v>1.9701090000000001</v>
      </c>
      <c r="D68" s="4">
        <f>INDEX('Paste Calib Data'!$1:$1048576,MATCH($A$62,'Paste Calib Data'!$A:$A,0)+(ROW()-ROW($A$62)-1),COLUMN()-1)</f>
        <v>1.9701090000000001</v>
      </c>
      <c r="E68" s="4">
        <f>INDEX('Paste Calib Data'!$1:$1048576,MATCH($A$62,'Paste Calib Data'!$A:$A,0)+(ROW()-ROW($A$62)-1),COLUMN()-1)</f>
        <v>2.5135869999999998</v>
      </c>
      <c r="F68" s="4">
        <f>INDEX('Paste Calib Data'!$1:$1048576,MATCH($A$62,'Paste Calib Data'!$A:$A,0)+(ROW()-ROW($A$62)-1),COLUMN()-1)</f>
        <v>3.6684779999999999</v>
      </c>
      <c r="G68" s="4">
        <f>INDEX('Paste Calib Data'!$1:$1048576,MATCH($A$62,'Paste Calib Data'!$A:$A,0)+(ROW()-ROW($A$62)-1),COLUMN()-1)</f>
        <v>3.6684779999999999</v>
      </c>
      <c r="H68" s="4">
        <f>INDEX('Paste Calib Data'!$1:$1048576,MATCH($A$62,'Paste Calib Data'!$A:$A,0)+(ROW()-ROW($A$62)-1),COLUMN()-1)</f>
        <v>5.0271739999999996</v>
      </c>
      <c r="I68" s="4">
        <f>INDEX('Paste Calib Data'!$1:$1048576,MATCH($A$62,'Paste Calib Data'!$A:$A,0)+(ROW()-ROW($A$62)-1),COLUMN()-1)</f>
        <v>5.0271739999999996</v>
      </c>
      <c r="J68" s="4">
        <f>INDEX('Paste Calib Data'!$1:$1048576,MATCH($A$62,'Paste Calib Data'!$A:$A,0)+(ROW()-ROW($A$62)-1),COLUMN()-1)</f>
        <v>5.0271739999999996</v>
      </c>
      <c r="K68" s="4">
        <f>INDEX('Paste Calib Data'!$1:$1048576,MATCH($A$62,'Paste Calib Data'!$A:$A,0)+(ROW()-ROW($A$62)-1),COLUMN()-1)</f>
        <v>4.0081519999999999</v>
      </c>
      <c r="L68" s="4">
        <f>INDEX('Paste Calib Data'!$1:$1048576,MATCH($A$62,'Paste Calib Data'!$A:$A,0)+(ROW()-ROW($A$62)-1),COLUMN()-1)</f>
        <v>4.8233699999999997</v>
      </c>
      <c r="M68" s="4">
        <f>INDEX('Paste Calib Data'!$1:$1048576,MATCH($A$62,'Paste Calib Data'!$A:$A,0)+(ROW()-ROW($A$62)-1),COLUMN()-1)</f>
        <v>5.2309780000000003</v>
      </c>
      <c r="N68" s="4">
        <f>INDEX('Paste Calib Data'!$1:$1048576,MATCH($A$62,'Paste Calib Data'!$A:$A,0)+(ROW()-ROW($A$62)-1),COLUMN()-1)</f>
        <v>5.2309780000000003</v>
      </c>
      <c r="O68" s="4">
        <f>INDEX('Paste Calib Data'!$1:$1048576,MATCH($A$62,'Paste Calib Data'!$A:$A,0)+(ROW()-ROW($A$62)-1),COLUMN()-1)</f>
        <v>3.6684779999999999</v>
      </c>
      <c r="P68" s="4">
        <f>INDEX('Paste Calib Data'!$1:$1048576,MATCH($A$62,'Paste Calib Data'!$A:$A,0)+(ROW()-ROW($A$62)-1),COLUMN()-1)</f>
        <v>3.6684779999999999</v>
      </c>
      <c r="Q68" s="4">
        <f>INDEX('Paste Calib Data'!$1:$1048576,MATCH($A$62,'Paste Calib Data'!$A:$A,0)+(ROW()-ROW($A$62)-1),COLUMN()-1)</f>
        <v>3.6684779999999999</v>
      </c>
      <c r="R68" s="4">
        <f>INDEX('Paste Calib Data'!$1:$1048576,MATCH($A$62,'Paste Calib Data'!$A:$A,0)+(ROW()-ROW($A$62)-1),COLUMN()-1)</f>
        <v>3.6684779999999999</v>
      </c>
      <c r="S68" s="12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12">
        <f t="shared" si="9"/>
        <v>1.9701090000000001</v>
      </c>
      <c r="C69" s="4">
        <f>INDEX('Paste Calib Data'!$1:$1048576,MATCH($A$62,'Paste Calib Data'!$A:$A,0)+(ROW()-ROW($A$62)-1),COLUMN()-1)</f>
        <v>1.9701090000000001</v>
      </c>
      <c r="D69" s="4">
        <f>INDEX('Paste Calib Data'!$1:$1048576,MATCH($A$62,'Paste Calib Data'!$A:$A,0)+(ROW()-ROW($A$62)-1),COLUMN()-1)</f>
        <v>3.6005440000000002</v>
      </c>
      <c r="E69" s="4">
        <f>INDEX('Paste Calib Data'!$1:$1048576,MATCH($A$62,'Paste Calib Data'!$A:$A,0)+(ROW()-ROW($A$62)-1),COLUMN()-1)</f>
        <v>3.6005440000000002</v>
      </c>
      <c r="F69" s="4">
        <f>INDEX('Paste Calib Data'!$1:$1048576,MATCH($A$62,'Paste Calib Data'!$A:$A,0)+(ROW()-ROW($A$62)-1),COLUMN()-1)</f>
        <v>3.6005440000000002</v>
      </c>
      <c r="G69" s="4">
        <f>INDEX('Paste Calib Data'!$1:$1048576,MATCH($A$62,'Paste Calib Data'!$A:$A,0)+(ROW()-ROW($A$62)-1),COLUMN()-1)</f>
        <v>3.6005440000000002</v>
      </c>
      <c r="H69" s="4">
        <f>INDEX('Paste Calib Data'!$1:$1048576,MATCH($A$62,'Paste Calib Data'!$A:$A,0)+(ROW()-ROW($A$62)-1),COLUMN()-1)</f>
        <v>5.0271739999999996</v>
      </c>
      <c r="I69" s="4">
        <f>INDEX('Paste Calib Data'!$1:$1048576,MATCH($A$62,'Paste Calib Data'!$A:$A,0)+(ROW()-ROW($A$62)-1),COLUMN()-1)</f>
        <v>5.0271739999999996</v>
      </c>
      <c r="J69" s="4">
        <f>INDEX('Paste Calib Data'!$1:$1048576,MATCH($A$62,'Paste Calib Data'!$A:$A,0)+(ROW()-ROW($A$62)-1),COLUMN()-1)</f>
        <v>5.0271739999999996</v>
      </c>
      <c r="K69" s="4">
        <f>INDEX('Paste Calib Data'!$1:$1048576,MATCH($A$62,'Paste Calib Data'!$A:$A,0)+(ROW()-ROW($A$62)-1),COLUMN()-1)</f>
        <v>5.0271739999999996</v>
      </c>
      <c r="L69" s="4">
        <f>INDEX('Paste Calib Data'!$1:$1048576,MATCH($A$62,'Paste Calib Data'!$A:$A,0)+(ROW()-ROW($A$62)-1),COLUMN()-1)</f>
        <v>5.774457</v>
      </c>
      <c r="M69" s="4">
        <f>INDEX('Paste Calib Data'!$1:$1048576,MATCH($A$62,'Paste Calib Data'!$A:$A,0)+(ROW()-ROW($A$62)-1),COLUMN()-1)</f>
        <v>5.9782609999999998</v>
      </c>
      <c r="N69" s="4">
        <f>INDEX('Paste Calib Data'!$1:$1048576,MATCH($A$62,'Paste Calib Data'!$A:$A,0)+(ROW()-ROW($A$62)-1),COLUMN()-1)</f>
        <v>5.9782609999999998</v>
      </c>
      <c r="O69" s="4">
        <f>INDEX('Paste Calib Data'!$1:$1048576,MATCH($A$62,'Paste Calib Data'!$A:$A,0)+(ROW()-ROW($A$62)-1),COLUMN()-1)</f>
        <v>3.8043480000000001</v>
      </c>
      <c r="P69" s="4">
        <f>INDEX('Paste Calib Data'!$1:$1048576,MATCH($A$62,'Paste Calib Data'!$A:$A,0)+(ROW()-ROW($A$62)-1),COLUMN()-1)</f>
        <v>3.8043480000000001</v>
      </c>
      <c r="Q69" s="4">
        <f>INDEX('Paste Calib Data'!$1:$1048576,MATCH($A$62,'Paste Calib Data'!$A:$A,0)+(ROW()-ROW($A$62)-1),COLUMN()-1)</f>
        <v>3.8043480000000001</v>
      </c>
      <c r="R69" s="4">
        <f>INDEX('Paste Calib Data'!$1:$1048576,MATCH($A$62,'Paste Calib Data'!$A:$A,0)+(ROW()-ROW($A$62)-1),COLUMN()-1)</f>
        <v>3.8043480000000001</v>
      </c>
      <c r="S69" s="12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12">
        <f t="shared" si="9"/>
        <v>1.9701090000000001</v>
      </c>
      <c r="C70" s="4">
        <f>INDEX('Paste Calib Data'!$1:$1048576,MATCH($A$62,'Paste Calib Data'!$A:$A,0)+(ROW()-ROW($A$62)-1),COLUMN()-1)</f>
        <v>1.9701090000000001</v>
      </c>
      <c r="D70" s="4">
        <f>INDEX('Paste Calib Data'!$1:$1048576,MATCH($A$62,'Paste Calib Data'!$A:$A,0)+(ROW()-ROW($A$62)-1),COLUMN()-1)</f>
        <v>2.9891299999999998</v>
      </c>
      <c r="E70" s="4">
        <f>INDEX('Paste Calib Data'!$1:$1048576,MATCH($A$62,'Paste Calib Data'!$A:$A,0)+(ROW()-ROW($A$62)-1),COLUMN()-1)</f>
        <v>3.6684779999999999</v>
      </c>
      <c r="F70" s="4">
        <f>INDEX('Paste Calib Data'!$1:$1048576,MATCH($A$62,'Paste Calib Data'!$A:$A,0)+(ROW()-ROW($A$62)-1),COLUMN()-1)</f>
        <v>4.0081519999999999</v>
      </c>
      <c r="G70" s="4">
        <f>INDEX('Paste Calib Data'!$1:$1048576,MATCH($A$62,'Paste Calib Data'!$A:$A,0)+(ROW()-ROW($A$62)-1),COLUMN()-1)</f>
        <v>4.0081519999999999</v>
      </c>
      <c r="H70" s="4">
        <f>INDEX('Paste Calib Data'!$1:$1048576,MATCH($A$62,'Paste Calib Data'!$A:$A,0)+(ROW()-ROW($A$62)-1),COLUMN()-1)</f>
        <v>4.4836960000000001</v>
      </c>
      <c r="I70" s="4">
        <f>INDEX('Paste Calib Data'!$1:$1048576,MATCH($A$62,'Paste Calib Data'!$A:$A,0)+(ROW()-ROW($A$62)-1),COLUMN()-1)</f>
        <v>4.4836960000000001</v>
      </c>
      <c r="J70" s="4">
        <f>INDEX('Paste Calib Data'!$1:$1048576,MATCH($A$62,'Paste Calib Data'!$A:$A,0)+(ROW()-ROW($A$62)-1),COLUMN()-1)</f>
        <v>5.0271739999999996</v>
      </c>
      <c r="K70" s="4">
        <f>INDEX('Paste Calib Data'!$1:$1048576,MATCH($A$62,'Paste Calib Data'!$A:$A,0)+(ROW()-ROW($A$62)-1),COLUMN()-1)</f>
        <v>5.0271739999999996</v>
      </c>
      <c r="L70" s="4">
        <f>INDEX('Paste Calib Data'!$1:$1048576,MATCH($A$62,'Paste Calib Data'!$A:$A,0)+(ROW()-ROW($A$62)-1),COLUMN()-1)</f>
        <v>5.9782609999999998</v>
      </c>
      <c r="M70" s="4">
        <f>INDEX('Paste Calib Data'!$1:$1048576,MATCH($A$62,'Paste Calib Data'!$A:$A,0)+(ROW()-ROW($A$62)-1),COLUMN()-1)</f>
        <v>5.9782609999999998</v>
      </c>
      <c r="N70" s="4">
        <f>INDEX('Paste Calib Data'!$1:$1048576,MATCH($A$62,'Paste Calib Data'!$A:$A,0)+(ROW()-ROW($A$62)-1),COLUMN()-1)</f>
        <v>5.9782609999999998</v>
      </c>
      <c r="O70" s="4">
        <f>INDEX('Paste Calib Data'!$1:$1048576,MATCH($A$62,'Paste Calib Data'!$A:$A,0)+(ROW()-ROW($A$62)-1),COLUMN()-1)</f>
        <v>5.9782609999999998</v>
      </c>
      <c r="P70" s="4">
        <f>INDEX('Paste Calib Data'!$1:$1048576,MATCH($A$62,'Paste Calib Data'!$A:$A,0)+(ROW()-ROW($A$62)-1),COLUMN()-1)</f>
        <v>5.9782609999999998</v>
      </c>
      <c r="Q70" s="4">
        <f>INDEX('Paste Calib Data'!$1:$1048576,MATCH($A$62,'Paste Calib Data'!$A:$A,0)+(ROW()-ROW($A$62)-1),COLUMN()-1)</f>
        <v>5.9782609999999998</v>
      </c>
      <c r="R70" s="4">
        <f>INDEX('Paste Calib Data'!$1:$1048576,MATCH($A$62,'Paste Calib Data'!$A:$A,0)+(ROW()-ROW($A$62)-1),COLUMN()-1)</f>
        <v>5.9782609999999998</v>
      </c>
      <c r="S70" s="12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12">
        <f t="shared" si="9"/>
        <v>1.9701090000000001</v>
      </c>
      <c r="C71" s="4">
        <f>INDEX('Paste Calib Data'!$1:$1048576,MATCH($A$62,'Paste Calib Data'!$A:$A,0)+(ROW()-ROW($A$62)-1),COLUMN()-1)</f>
        <v>1.9701090000000001</v>
      </c>
      <c r="D71" s="4">
        <f>INDEX('Paste Calib Data'!$1:$1048576,MATCH($A$62,'Paste Calib Data'!$A:$A,0)+(ROW()-ROW($A$62)-1),COLUMN()-1)</f>
        <v>2.3097829999999999</v>
      </c>
      <c r="E71" s="4">
        <f>INDEX('Paste Calib Data'!$1:$1048576,MATCH($A$62,'Paste Calib Data'!$A:$A,0)+(ROW()-ROW($A$62)-1),COLUMN()-1)</f>
        <v>3.1929349999999999</v>
      </c>
      <c r="F71" s="4">
        <f>INDEX('Paste Calib Data'!$1:$1048576,MATCH($A$62,'Paste Calib Data'!$A:$A,0)+(ROW()-ROW($A$62)-1),COLUMN()-1)</f>
        <v>3.5326089999999999</v>
      </c>
      <c r="G71" s="4">
        <f>INDEX('Paste Calib Data'!$1:$1048576,MATCH($A$62,'Paste Calib Data'!$A:$A,0)+(ROW()-ROW($A$62)-1),COLUMN()-1)</f>
        <v>4.0081519999999999</v>
      </c>
      <c r="H71" s="4">
        <f>INDEX('Paste Calib Data'!$1:$1048576,MATCH($A$62,'Paste Calib Data'!$A:$A,0)+(ROW()-ROW($A$62)-1),COLUMN()-1)</f>
        <v>4.2798910000000001</v>
      </c>
      <c r="I71" s="4">
        <f>INDEX('Paste Calib Data'!$1:$1048576,MATCH($A$62,'Paste Calib Data'!$A:$A,0)+(ROW()-ROW($A$62)-1),COLUMN()-1)</f>
        <v>4.2798910000000001</v>
      </c>
      <c r="J71" s="4">
        <f>INDEX('Paste Calib Data'!$1:$1048576,MATCH($A$62,'Paste Calib Data'!$A:$A,0)+(ROW()-ROW($A$62)-1),COLUMN()-1)</f>
        <v>4.0760870000000002</v>
      </c>
      <c r="K71" s="4">
        <f>INDEX('Paste Calib Data'!$1:$1048576,MATCH($A$62,'Paste Calib Data'!$A:$A,0)+(ROW()-ROW($A$62)-1),COLUMN()-1)</f>
        <v>4.8233699999999997</v>
      </c>
      <c r="L71" s="4">
        <f>INDEX('Paste Calib Data'!$1:$1048576,MATCH($A$62,'Paste Calib Data'!$A:$A,0)+(ROW()-ROW($A$62)-1),COLUMN()-1)</f>
        <v>6.9972830000000004</v>
      </c>
      <c r="M71" s="4">
        <f>INDEX('Paste Calib Data'!$1:$1048576,MATCH($A$62,'Paste Calib Data'!$A:$A,0)+(ROW()-ROW($A$62)-1),COLUMN()-1)</f>
        <v>9.1032609999999998</v>
      </c>
      <c r="N71" s="4">
        <f>INDEX('Paste Calib Data'!$1:$1048576,MATCH($A$62,'Paste Calib Data'!$A:$A,0)+(ROW()-ROW($A$62)-1),COLUMN()-1)</f>
        <v>9.9864130000000007</v>
      </c>
      <c r="O71" s="4">
        <f>INDEX('Paste Calib Data'!$1:$1048576,MATCH($A$62,'Paste Calib Data'!$A:$A,0)+(ROW()-ROW($A$62)-1),COLUMN()-1)</f>
        <v>10.190218</v>
      </c>
      <c r="P71" s="4">
        <f>INDEX('Paste Calib Data'!$1:$1048576,MATCH($A$62,'Paste Calib Data'!$A:$A,0)+(ROW()-ROW($A$62)-1),COLUMN()-1)</f>
        <v>10.394022</v>
      </c>
      <c r="Q71" s="4">
        <f>INDEX('Paste Calib Data'!$1:$1048576,MATCH($A$62,'Paste Calib Data'!$A:$A,0)+(ROW()-ROW($A$62)-1),COLUMN()-1)</f>
        <v>11.005435</v>
      </c>
      <c r="R71" s="4">
        <f>INDEX('Paste Calib Data'!$1:$1048576,MATCH($A$62,'Paste Calib Data'!$A:$A,0)+(ROW()-ROW($A$62)-1),COLUMN()-1)</f>
        <v>11.684782999999999</v>
      </c>
      <c r="S71" s="12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12">
        <f t="shared" si="9"/>
        <v>1.9701090000000001</v>
      </c>
      <c r="C72" s="4">
        <f>INDEX('Paste Calib Data'!$1:$1048576,MATCH($A$62,'Paste Calib Data'!$A:$A,0)+(ROW()-ROW($A$62)-1),COLUMN()-1)</f>
        <v>1.9701090000000001</v>
      </c>
      <c r="D72" s="4">
        <f>INDEX('Paste Calib Data'!$1:$1048576,MATCH($A$62,'Paste Calib Data'!$A:$A,0)+(ROW()-ROW($A$62)-1),COLUMN()-1)</f>
        <v>2.3097829999999999</v>
      </c>
      <c r="E72" s="4">
        <f>INDEX('Paste Calib Data'!$1:$1048576,MATCH($A$62,'Paste Calib Data'!$A:$A,0)+(ROW()-ROW($A$62)-1),COLUMN()-1)</f>
        <v>4.0081519999999999</v>
      </c>
      <c r="F72" s="4">
        <f>INDEX('Paste Calib Data'!$1:$1048576,MATCH($A$62,'Paste Calib Data'!$A:$A,0)+(ROW()-ROW($A$62)-1),COLUMN()-1)</f>
        <v>4.0081519999999999</v>
      </c>
      <c r="G72" s="4">
        <f>INDEX('Paste Calib Data'!$1:$1048576,MATCH($A$62,'Paste Calib Data'!$A:$A,0)+(ROW()-ROW($A$62)-1),COLUMN()-1)</f>
        <v>4.0081519999999999</v>
      </c>
      <c r="H72" s="4">
        <f>INDEX('Paste Calib Data'!$1:$1048576,MATCH($A$62,'Paste Calib Data'!$A:$A,0)+(ROW()-ROW($A$62)-1),COLUMN()-1)</f>
        <v>4.4836960000000001</v>
      </c>
      <c r="I72" s="4">
        <f>INDEX('Paste Calib Data'!$1:$1048576,MATCH($A$62,'Paste Calib Data'!$A:$A,0)+(ROW()-ROW($A$62)-1),COLUMN()-1)</f>
        <v>4.4836960000000001</v>
      </c>
      <c r="J72" s="4">
        <f>INDEX('Paste Calib Data'!$1:$1048576,MATCH($A$62,'Paste Calib Data'!$A:$A,0)+(ROW()-ROW($A$62)-1),COLUMN()-1)</f>
        <v>4.6195649999999997</v>
      </c>
      <c r="K72" s="4">
        <f>INDEX('Paste Calib Data'!$1:$1048576,MATCH($A$62,'Paste Calib Data'!$A:$A,0)+(ROW()-ROW($A$62)-1),COLUMN()-1)</f>
        <v>5.5027179999999998</v>
      </c>
      <c r="L72" s="4">
        <f>INDEX('Paste Calib Data'!$1:$1048576,MATCH($A$62,'Paste Calib Data'!$A:$A,0)+(ROW()-ROW($A$62)-1),COLUMN()-1)</f>
        <v>6.5217390000000002</v>
      </c>
      <c r="M72" s="4">
        <f>INDEX('Paste Calib Data'!$1:$1048576,MATCH($A$62,'Paste Calib Data'!$A:$A,0)+(ROW()-ROW($A$62)-1),COLUMN()-1)</f>
        <v>8.899457</v>
      </c>
      <c r="N72" s="4">
        <f>INDEX('Paste Calib Data'!$1:$1048576,MATCH($A$62,'Paste Calib Data'!$A:$A,0)+(ROW()-ROW($A$62)-1),COLUMN()-1)</f>
        <v>11.005435</v>
      </c>
      <c r="O72" s="4">
        <f>INDEX('Paste Calib Data'!$1:$1048576,MATCH($A$62,'Paste Calib Data'!$A:$A,0)+(ROW()-ROW($A$62)-1),COLUMN()-1)</f>
        <v>11.480978</v>
      </c>
      <c r="P72" s="4">
        <f>INDEX('Paste Calib Data'!$1:$1048576,MATCH($A$62,'Paste Calib Data'!$A:$A,0)+(ROW()-ROW($A$62)-1),COLUMN()-1)</f>
        <v>12.228261</v>
      </c>
      <c r="Q72" s="4">
        <f>INDEX('Paste Calib Data'!$1:$1048576,MATCH($A$62,'Paste Calib Data'!$A:$A,0)+(ROW()-ROW($A$62)-1),COLUMN()-1)</f>
        <v>12.975543999999999</v>
      </c>
      <c r="R72" s="4">
        <f>INDEX('Paste Calib Data'!$1:$1048576,MATCH($A$62,'Paste Calib Data'!$A:$A,0)+(ROW()-ROW($A$62)-1),COLUMN()-1)</f>
        <v>12.975543999999999</v>
      </c>
      <c r="S72" s="12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12">
        <f t="shared" si="9"/>
        <v>1.9701090000000001</v>
      </c>
      <c r="C73" s="4">
        <f>INDEX('Paste Calib Data'!$1:$1048576,MATCH($A$62,'Paste Calib Data'!$A:$A,0)+(ROW()-ROW($A$62)-1),COLUMN()-1)</f>
        <v>1.9701090000000001</v>
      </c>
      <c r="D73" s="4">
        <f>INDEX('Paste Calib Data'!$1:$1048576,MATCH($A$62,'Paste Calib Data'!$A:$A,0)+(ROW()-ROW($A$62)-1),COLUMN()-1)</f>
        <v>2.3097829999999999</v>
      </c>
      <c r="E73" s="4">
        <f>INDEX('Paste Calib Data'!$1:$1048576,MATCH($A$62,'Paste Calib Data'!$A:$A,0)+(ROW()-ROW($A$62)-1),COLUMN()-1)</f>
        <v>4.0081519999999999</v>
      </c>
      <c r="F73" s="4">
        <f>INDEX('Paste Calib Data'!$1:$1048576,MATCH($A$62,'Paste Calib Data'!$A:$A,0)+(ROW()-ROW($A$62)-1),COLUMN()-1)</f>
        <v>4.0760870000000002</v>
      </c>
      <c r="G73" s="4">
        <f>INDEX('Paste Calib Data'!$1:$1048576,MATCH($A$62,'Paste Calib Data'!$A:$A,0)+(ROW()-ROW($A$62)-1),COLUMN()-1)</f>
        <v>4.0081519999999999</v>
      </c>
      <c r="H73" s="4">
        <f>INDEX('Paste Calib Data'!$1:$1048576,MATCH($A$62,'Paste Calib Data'!$A:$A,0)+(ROW()-ROW($A$62)-1),COLUMN()-1)</f>
        <v>4.4836960000000001</v>
      </c>
      <c r="I73" s="4">
        <f>INDEX('Paste Calib Data'!$1:$1048576,MATCH($A$62,'Paste Calib Data'!$A:$A,0)+(ROW()-ROW($A$62)-1),COLUMN()-1)</f>
        <v>4.8233699999999997</v>
      </c>
      <c r="J73" s="4">
        <f>INDEX('Paste Calib Data'!$1:$1048576,MATCH($A$62,'Paste Calib Data'!$A:$A,0)+(ROW()-ROW($A$62)-1),COLUMN()-1)</f>
        <v>5.9782609999999998</v>
      </c>
      <c r="K73" s="4">
        <f>INDEX('Paste Calib Data'!$1:$1048576,MATCH($A$62,'Paste Calib Data'!$A:$A,0)+(ROW()-ROW($A$62)-1),COLUMN()-1)</f>
        <v>8.6277179999999998</v>
      </c>
      <c r="L73" s="4">
        <f>INDEX('Paste Calib Data'!$1:$1048576,MATCH($A$62,'Paste Calib Data'!$A:$A,0)+(ROW()-ROW($A$62)-1),COLUMN()-1)</f>
        <v>9.9864130000000007</v>
      </c>
      <c r="M73" s="4">
        <f>INDEX('Paste Calib Data'!$1:$1048576,MATCH($A$62,'Paste Calib Data'!$A:$A,0)+(ROW()-ROW($A$62)-1),COLUMN()-1)</f>
        <v>11.277174</v>
      </c>
      <c r="N73" s="4">
        <f>INDEX('Paste Calib Data'!$1:$1048576,MATCH($A$62,'Paste Calib Data'!$A:$A,0)+(ROW()-ROW($A$62)-1),COLUMN()-1)</f>
        <v>12.228261</v>
      </c>
      <c r="O73" s="4">
        <f>INDEX('Paste Calib Data'!$1:$1048576,MATCH($A$62,'Paste Calib Data'!$A:$A,0)+(ROW()-ROW($A$62)-1),COLUMN()-1)</f>
        <v>13.519022</v>
      </c>
      <c r="P73" s="4">
        <f>INDEX('Paste Calib Data'!$1:$1048576,MATCH($A$62,'Paste Calib Data'!$A:$A,0)+(ROW()-ROW($A$62)-1),COLUMN()-1)</f>
        <v>14.198370000000001</v>
      </c>
      <c r="Q73" s="4">
        <f>INDEX('Paste Calib Data'!$1:$1048576,MATCH($A$62,'Paste Calib Data'!$A:$A,0)+(ROW()-ROW($A$62)-1),COLUMN()-1)</f>
        <v>13.994566000000001</v>
      </c>
      <c r="R73" s="4">
        <f>INDEX('Paste Calib Data'!$1:$1048576,MATCH($A$62,'Paste Calib Data'!$A:$A,0)+(ROW()-ROW($A$62)-1),COLUMN()-1)</f>
        <v>13.994566000000001</v>
      </c>
      <c r="S73" s="12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12">
        <f t="shared" si="9"/>
        <v>1.9701090000000001</v>
      </c>
      <c r="C74" s="4">
        <f>INDEX('Paste Calib Data'!$1:$1048576,MATCH($A$62,'Paste Calib Data'!$A:$A,0)+(ROW()-ROW($A$62)-1),COLUMN()-1)</f>
        <v>1.9701090000000001</v>
      </c>
      <c r="D74" s="4">
        <f>INDEX('Paste Calib Data'!$1:$1048576,MATCH($A$62,'Paste Calib Data'!$A:$A,0)+(ROW()-ROW($A$62)-1),COLUMN()-1)</f>
        <v>2.3777170000000001</v>
      </c>
      <c r="E74" s="4">
        <f>INDEX('Paste Calib Data'!$1:$1048576,MATCH($A$62,'Paste Calib Data'!$A:$A,0)+(ROW()-ROW($A$62)-1),COLUMN()-1)</f>
        <v>4.0081519999999999</v>
      </c>
      <c r="F74" s="4">
        <f>INDEX('Paste Calib Data'!$1:$1048576,MATCH($A$62,'Paste Calib Data'!$A:$A,0)+(ROW()-ROW($A$62)-1),COLUMN()-1)</f>
        <v>4.0081519999999999</v>
      </c>
      <c r="G74" s="4">
        <f>INDEX('Paste Calib Data'!$1:$1048576,MATCH($A$62,'Paste Calib Data'!$A:$A,0)+(ROW()-ROW($A$62)-1),COLUMN()-1)</f>
        <v>4.2798910000000001</v>
      </c>
      <c r="H74" s="4">
        <f>INDEX('Paste Calib Data'!$1:$1048576,MATCH($A$62,'Paste Calib Data'!$A:$A,0)+(ROW()-ROW($A$62)-1),COLUMN()-1)</f>
        <v>5.0271739999999996</v>
      </c>
      <c r="I74" s="4">
        <f>INDEX('Paste Calib Data'!$1:$1048576,MATCH($A$62,'Paste Calib Data'!$A:$A,0)+(ROW()-ROW($A$62)-1),COLUMN()-1)</f>
        <v>6.9972830000000004</v>
      </c>
      <c r="J74" s="4">
        <f>INDEX('Paste Calib Data'!$1:$1048576,MATCH($A$62,'Paste Calib Data'!$A:$A,0)+(ROW()-ROW($A$62)-1),COLUMN()-1)</f>
        <v>8.9673909999999992</v>
      </c>
      <c r="K74" s="4">
        <f>INDEX('Paste Calib Data'!$1:$1048576,MATCH($A$62,'Paste Calib Data'!$A:$A,0)+(ROW()-ROW($A$62)-1),COLUMN()-1)</f>
        <v>9.1711960000000001</v>
      </c>
      <c r="L74" s="4">
        <f>INDEX('Paste Calib Data'!$1:$1048576,MATCH($A$62,'Paste Calib Data'!$A:$A,0)+(ROW()-ROW($A$62)-1),COLUMN()-1)</f>
        <v>9.9184780000000003</v>
      </c>
      <c r="M74" s="4">
        <f>INDEX('Paste Calib Data'!$1:$1048576,MATCH($A$62,'Paste Calib Data'!$A:$A,0)+(ROW()-ROW($A$62)-1),COLUMN()-1)</f>
        <v>10.801631</v>
      </c>
      <c r="N74" s="4">
        <f>INDEX('Paste Calib Data'!$1:$1048576,MATCH($A$62,'Paste Calib Data'!$A:$A,0)+(ROW()-ROW($A$62)-1),COLUMN()-1)</f>
        <v>12.5</v>
      </c>
      <c r="O74" s="4">
        <f>INDEX('Paste Calib Data'!$1:$1048576,MATCH($A$62,'Paste Calib Data'!$A:$A,0)+(ROW()-ROW($A$62)-1),COLUMN()-1)</f>
        <v>12.975543999999999</v>
      </c>
      <c r="P74" s="4">
        <f>INDEX('Paste Calib Data'!$1:$1048576,MATCH($A$62,'Paste Calib Data'!$A:$A,0)+(ROW()-ROW($A$62)-1),COLUMN()-1)</f>
        <v>12.975543999999999</v>
      </c>
      <c r="Q74" s="4">
        <f>INDEX('Paste Calib Data'!$1:$1048576,MATCH($A$62,'Paste Calib Data'!$A:$A,0)+(ROW()-ROW($A$62)-1),COLUMN()-1)</f>
        <v>12.975543999999999</v>
      </c>
      <c r="R74" s="4">
        <f>INDEX('Paste Calib Data'!$1:$1048576,MATCH($A$62,'Paste Calib Data'!$A:$A,0)+(ROW()-ROW($A$62)-1),COLUMN()-1)</f>
        <v>12.975543999999999</v>
      </c>
      <c r="S74" s="12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12">
        <f t="shared" si="9"/>
        <v>1.9701090000000001</v>
      </c>
      <c r="C75" s="4">
        <f>INDEX('Paste Calib Data'!$1:$1048576,MATCH($A$62,'Paste Calib Data'!$A:$A,0)+(ROW()-ROW($A$62)-1),COLUMN()-1)</f>
        <v>1.9701090000000001</v>
      </c>
      <c r="D75" s="4">
        <f>INDEX('Paste Calib Data'!$1:$1048576,MATCH($A$62,'Paste Calib Data'!$A:$A,0)+(ROW()-ROW($A$62)-1),COLUMN()-1)</f>
        <v>2.1739130000000002</v>
      </c>
      <c r="E75" s="4">
        <f>INDEX('Paste Calib Data'!$1:$1048576,MATCH($A$62,'Paste Calib Data'!$A:$A,0)+(ROW()-ROW($A$62)-1),COLUMN()-1)</f>
        <v>3.8722829999999999</v>
      </c>
      <c r="F75" s="4">
        <f>INDEX('Paste Calib Data'!$1:$1048576,MATCH($A$62,'Paste Calib Data'!$A:$A,0)+(ROW()-ROW($A$62)-1),COLUMN()-1)</f>
        <v>4.8233699999999997</v>
      </c>
      <c r="G75" s="4">
        <f>INDEX('Paste Calib Data'!$1:$1048576,MATCH($A$62,'Paste Calib Data'!$A:$A,0)+(ROW()-ROW($A$62)-1),COLUMN()-1)</f>
        <v>5.5706519999999999</v>
      </c>
      <c r="H75" s="4">
        <f>INDEX('Paste Calib Data'!$1:$1048576,MATCH($A$62,'Paste Calib Data'!$A:$A,0)+(ROW()-ROW($A$62)-1),COLUMN()-1)</f>
        <v>6.9972830000000004</v>
      </c>
      <c r="I75" s="4">
        <f>INDEX('Paste Calib Data'!$1:$1048576,MATCH($A$62,'Paste Calib Data'!$A:$A,0)+(ROW()-ROW($A$62)-1),COLUMN()-1)</f>
        <v>8.6277179999999998</v>
      </c>
      <c r="J75" s="4">
        <f>INDEX('Paste Calib Data'!$1:$1048576,MATCH($A$62,'Paste Calib Data'!$A:$A,0)+(ROW()-ROW($A$62)-1),COLUMN()-1)</f>
        <v>8.4239130000000007</v>
      </c>
      <c r="K75" s="4">
        <f>INDEX('Paste Calib Data'!$1:$1048576,MATCH($A$62,'Paste Calib Data'!$A:$A,0)+(ROW()-ROW($A$62)-1),COLUMN()-1)</f>
        <v>8.2201090000000008</v>
      </c>
      <c r="L75" s="4">
        <f>INDEX('Paste Calib Data'!$1:$1048576,MATCH($A$62,'Paste Calib Data'!$A:$A,0)+(ROW()-ROW($A$62)-1),COLUMN()-1)</f>
        <v>8.8315219999999997</v>
      </c>
      <c r="M75" s="4">
        <f>INDEX('Paste Calib Data'!$1:$1048576,MATCH($A$62,'Paste Calib Data'!$A:$A,0)+(ROW()-ROW($A$62)-1),COLUMN()-1)</f>
        <v>9.5788049999999991</v>
      </c>
      <c r="N75" s="4">
        <f>INDEX('Paste Calib Data'!$1:$1048576,MATCH($A$62,'Paste Calib Data'!$A:$A,0)+(ROW()-ROW($A$62)-1),COLUMN()-1)</f>
        <v>10.597826</v>
      </c>
      <c r="O75" s="4">
        <f>INDEX('Paste Calib Data'!$1:$1048576,MATCH($A$62,'Paste Calib Data'!$A:$A,0)+(ROW()-ROW($A$62)-1),COLUMN()-1)</f>
        <v>12.228261</v>
      </c>
      <c r="P75" s="4">
        <f>INDEX('Paste Calib Data'!$1:$1048576,MATCH($A$62,'Paste Calib Data'!$A:$A,0)+(ROW()-ROW($A$62)-1),COLUMN()-1)</f>
        <v>12.024457</v>
      </c>
      <c r="Q75" s="4">
        <f>INDEX('Paste Calib Data'!$1:$1048576,MATCH($A$62,'Paste Calib Data'!$A:$A,0)+(ROW()-ROW($A$62)-1),COLUMN()-1)</f>
        <v>12.5</v>
      </c>
      <c r="R75" s="4">
        <f>INDEX('Paste Calib Data'!$1:$1048576,MATCH($A$62,'Paste Calib Data'!$A:$A,0)+(ROW()-ROW($A$62)-1),COLUMN()-1)</f>
        <v>12.975543999999999</v>
      </c>
      <c r="S75" s="12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12">
        <f t="shared" si="9"/>
        <v>1.9701090000000001</v>
      </c>
      <c r="C76" s="4">
        <f>INDEX('Paste Calib Data'!$1:$1048576,MATCH($A$62,'Paste Calib Data'!$A:$A,0)+(ROW()-ROW($A$62)-1),COLUMN()-1)</f>
        <v>1.9701090000000001</v>
      </c>
      <c r="D76" s="4">
        <f>INDEX('Paste Calib Data'!$1:$1048576,MATCH($A$62,'Paste Calib Data'!$A:$A,0)+(ROW()-ROW($A$62)-1),COLUMN()-1)</f>
        <v>2.9211960000000001</v>
      </c>
      <c r="E76" s="4">
        <f>INDEX('Paste Calib Data'!$1:$1048576,MATCH($A$62,'Paste Calib Data'!$A:$A,0)+(ROW()-ROW($A$62)-1),COLUMN()-1)</f>
        <v>4.211957</v>
      </c>
      <c r="F76" s="4">
        <f>INDEX('Paste Calib Data'!$1:$1048576,MATCH($A$62,'Paste Calib Data'!$A:$A,0)+(ROW()-ROW($A$62)-1),COLUMN()-1)</f>
        <v>4.4836960000000001</v>
      </c>
      <c r="G76" s="4">
        <f>INDEX('Paste Calib Data'!$1:$1048576,MATCH($A$62,'Paste Calib Data'!$A:$A,0)+(ROW()-ROW($A$62)-1),COLUMN()-1)</f>
        <v>5.5706519999999999</v>
      </c>
      <c r="H76" s="4">
        <f>INDEX('Paste Calib Data'!$1:$1048576,MATCH($A$62,'Paste Calib Data'!$A:$A,0)+(ROW()-ROW($A$62)-1),COLUMN()-1)</f>
        <v>6.9972830000000004</v>
      </c>
      <c r="I76" s="4">
        <f>INDEX('Paste Calib Data'!$1:$1048576,MATCH($A$62,'Paste Calib Data'!$A:$A,0)+(ROW()-ROW($A$62)-1),COLUMN()-1)</f>
        <v>11.209239</v>
      </c>
      <c r="J76" s="4">
        <f>INDEX('Paste Calib Data'!$1:$1048576,MATCH($A$62,'Paste Calib Data'!$A:$A,0)+(ROW()-ROW($A$62)-1),COLUMN()-1)</f>
        <v>12.024457</v>
      </c>
      <c r="K76" s="4">
        <f>INDEX('Paste Calib Data'!$1:$1048576,MATCH($A$62,'Paste Calib Data'!$A:$A,0)+(ROW()-ROW($A$62)-1),COLUMN()-1)</f>
        <v>12.5</v>
      </c>
      <c r="L76" s="4">
        <f>INDEX('Paste Calib Data'!$1:$1048576,MATCH($A$62,'Paste Calib Data'!$A:$A,0)+(ROW()-ROW($A$62)-1),COLUMN()-1)</f>
        <v>13.519022</v>
      </c>
      <c r="M76" s="4">
        <f>INDEX('Paste Calib Data'!$1:$1048576,MATCH($A$62,'Paste Calib Data'!$A:$A,0)+(ROW()-ROW($A$62)-1),COLUMN()-1)</f>
        <v>13.519022</v>
      </c>
      <c r="N76" s="4">
        <f>INDEX('Paste Calib Data'!$1:$1048576,MATCH($A$62,'Paste Calib Data'!$A:$A,0)+(ROW()-ROW($A$62)-1),COLUMN()-1)</f>
        <v>12.024457</v>
      </c>
      <c r="O76" s="4">
        <f>INDEX('Paste Calib Data'!$1:$1048576,MATCH($A$62,'Paste Calib Data'!$A:$A,0)+(ROW()-ROW($A$62)-1),COLUMN()-1)</f>
        <v>11.073370000000001</v>
      </c>
      <c r="P76" s="4">
        <f>INDEX('Paste Calib Data'!$1:$1048576,MATCH($A$62,'Paste Calib Data'!$A:$A,0)+(ROW()-ROW($A$62)-1),COLUMN()-1)</f>
        <v>12.024457</v>
      </c>
      <c r="Q76" s="4">
        <f>INDEX('Paste Calib Data'!$1:$1048576,MATCH($A$62,'Paste Calib Data'!$A:$A,0)+(ROW()-ROW($A$62)-1),COLUMN()-1)</f>
        <v>12.771739</v>
      </c>
      <c r="R76" s="4">
        <f>INDEX('Paste Calib Data'!$1:$1048576,MATCH($A$62,'Paste Calib Data'!$A:$A,0)+(ROW()-ROW($A$62)-1),COLUMN()-1)</f>
        <v>13.315218</v>
      </c>
      <c r="S76" s="12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12">
        <f t="shared" si="9"/>
        <v>1.9701090000000001</v>
      </c>
      <c r="C77" s="4">
        <f>INDEX('Paste Calib Data'!$1:$1048576,MATCH($A$62,'Paste Calib Data'!$A:$A,0)+(ROW()-ROW($A$62)-1),COLUMN()-1)</f>
        <v>1.9701090000000001</v>
      </c>
      <c r="D77" s="4">
        <f>INDEX('Paste Calib Data'!$1:$1048576,MATCH($A$62,'Paste Calib Data'!$A:$A,0)+(ROW()-ROW($A$62)-1),COLUMN()-1)</f>
        <v>2.7173910000000001</v>
      </c>
      <c r="E77" s="4">
        <f>INDEX('Paste Calib Data'!$1:$1048576,MATCH($A$62,'Paste Calib Data'!$A:$A,0)+(ROW()-ROW($A$62)-1),COLUMN()-1)</f>
        <v>4.0760870000000002</v>
      </c>
      <c r="F77" s="4">
        <f>INDEX('Paste Calib Data'!$1:$1048576,MATCH($A$62,'Paste Calib Data'!$A:$A,0)+(ROW()-ROW($A$62)-1),COLUMN()-1)</f>
        <v>5.2309780000000003</v>
      </c>
      <c r="G77" s="4">
        <f>INDEX('Paste Calib Data'!$1:$1048576,MATCH($A$62,'Paste Calib Data'!$A:$A,0)+(ROW()-ROW($A$62)-1),COLUMN()-1)</f>
        <v>6.5217390000000002</v>
      </c>
      <c r="H77" s="4">
        <f>INDEX('Paste Calib Data'!$1:$1048576,MATCH($A$62,'Paste Calib Data'!$A:$A,0)+(ROW()-ROW($A$62)-1),COLUMN()-1)</f>
        <v>8.0163049999999991</v>
      </c>
      <c r="I77" s="4">
        <f>INDEX('Paste Calib Data'!$1:$1048576,MATCH($A$62,'Paste Calib Data'!$A:$A,0)+(ROW()-ROW($A$62)-1),COLUMN()-1)</f>
        <v>11.005435</v>
      </c>
      <c r="J77" s="4">
        <f>INDEX('Paste Calib Data'!$1:$1048576,MATCH($A$62,'Paste Calib Data'!$A:$A,0)+(ROW()-ROW($A$62)-1),COLUMN()-1)</f>
        <v>14.198370000000001</v>
      </c>
      <c r="K77" s="4">
        <f>INDEX('Paste Calib Data'!$1:$1048576,MATCH($A$62,'Paste Calib Data'!$A:$A,0)+(ROW()-ROW($A$62)-1),COLUMN()-1)</f>
        <v>13.179347999999999</v>
      </c>
      <c r="L77" s="4">
        <f>INDEX('Paste Calib Data'!$1:$1048576,MATCH($A$62,'Paste Calib Data'!$A:$A,0)+(ROW()-ROW($A$62)-1),COLUMN()-1)</f>
        <v>13.519022</v>
      </c>
      <c r="M77" s="4">
        <f>INDEX('Paste Calib Data'!$1:$1048576,MATCH($A$62,'Paste Calib Data'!$A:$A,0)+(ROW()-ROW($A$62)-1),COLUMN()-1)</f>
        <v>13.519022</v>
      </c>
      <c r="N77" s="4">
        <f>INDEX('Paste Calib Data'!$1:$1048576,MATCH($A$62,'Paste Calib Data'!$A:$A,0)+(ROW()-ROW($A$62)-1),COLUMN()-1)</f>
        <v>12.024457</v>
      </c>
      <c r="O77" s="4">
        <f>INDEX('Paste Calib Data'!$1:$1048576,MATCH($A$62,'Paste Calib Data'!$A:$A,0)+(ROW()-ROW($A$62)-1),COLUMN()-1)</f>
        <v>11.616847999999999</v>
      </c>
      <c r="P77" s="4">
        <f>INDEX('Paste Calib Data'!$1:$1048576,MATCH($A$62,'Paste Calib Data'!$A:$A,0)+(ROW()-ROW($A$62)-1),COLUMN()-1)</f>
        <v>12.296196</v>
      </c>
      <c r="Q77" s="4">
        <f>INDEX('Paste Calib Data'!$1:$1048576,MATCH($A$62,'Paste Calib Data'!$A:$A,0)+(ROW()-ROW($A$62)-1),COLUMN()-1)</f>
        <v>12.771739</v>
      </c>
      <c r="R77" s="4">
        <f>INDEX('Paste Calib Data'!$1:$1048576,MATCH($A$62,'Paste Calib Data'!$A:$A,0)+(ROW()-ROW($A$62)-1),COLUMN()-1)</f>
        <v>13.111413000000001</v>
      </c>
      <c r="S77" s="12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12">
        <f t="shared" si="9"/>
        <v>1.9701090000000001</v>
      </c>
      <c r="C78" s="4">
        <f>INDEX('Paste Calib Data'!$1:$1048576,MATCH($A$62,'Paste Calib Data'!$A:$A,0)+(ROW()-ROW($A$62)-1),COLUMN()-1)</f>
        <v>1.9701090000000001</v>
      </c>
      <c r="D78" s="4">
        <f>INDEX('Paste Calib Data'!$1:$1048576,MATCH($A$62,'Paste Calib Data'!$A:$A,0)+(ROW()-ROW($A$62)-1),COLUMN()-1)</f>
        <v>2.5815220000000001</v>
      </c>
      <c r="E78" s="4">
        <f>INDEX('Paste Calib Data'!$1:$1048576,MATCH($A$62,'Paste Calib Data'!$A:$A,0)+(ROW()-ROW($A$62)-1),COLUMN()-1)</f>
        <v>3.6684779999999999</v>
      </c>
      <c r="F78" s="4">
        <f>INDEX('Paste Calib Data'!$1:$1048576,MATCH($A$62,'Paste Calib Data'!$A:$A,0)+(ROW()-ROW($A$62)-1),COLUMN()-1)</f>
        <v>5.0271739999999996</v>
      </c>
      <c r="G78" s="4">
        <f>INDEX('Paste Calib Data'!$1:$1048576,MATCH($A$62,'Paste Calib Data'!$A:$A,0)+(ROW()-ROW($A$62)-1),COLUMN()-1)</f>
        <v>6.5217390000000002</v>
      </c>
      <c r="H78" s="4">
        <f>INDEX('Paste Calib Data'!$1:$1048576,MATCH($A$62,'Paste Calib Data'!$A:$A,0)+(ROW()-ROW($A$62)-1),COLUMN()-1)</f>
        <v>8.0163049999999991</v>
      </c>
      <c r="I78" s="4">
        <f>INDEX('Paste Calib Data'!$1:$1048576,MATCH($A$62,'Paste Calib Data'!$A:$A,0)+(ROW()-ROW($A$62)-1),COLUMN()-1)</f>
        <v>11.005435</v>
      </c>
      <c r="J78" s="4">
        <f>INDEX('Paste Calib Data'!$1:$1048576,MATCH($A$62,'Paste Calib Data'!$A:$A,0)+(ROW()-ROW($A$62)-1),COLUMN()-1)</f>
        <v>13.994566000000001</v>
      </c>
      <c r="K78" s="4">
        <f>INDEX('Paste Calib Data'!$1:$1048576,MATCH($A$62,'Paste Calib Data'!$A:$A,0)+(ROW()-ROW($A$62)-1),COLUMN()-1)</f>
        <v>14.266304999999999</v>
      </c>
      <c r="L78" s="4">
        <f>INDEX('Paste Calib Data'!$1:$1048576,MATCH($A$62,'Paste Calib Data'!$A:$A,0)+(ROW()-ROW($A$62)-1),COLUMN()-1)</f>
        <v>12.975543999999999</v>
      </c>
      <c r="M78" s="4">
        <f>INDEX('Paste Calib Data'!$1:$1048576,MATCH($A$62,'Paste Calib Data'!$A:$A,0)+(ROW()-ROW($A$62)-1),COLUMN()-1)</f>
        <v>12.975543999999999</v>
      </c>
      <c r="N78" s="4">
        <f>INDEX('Paste Calib Data'!$1:$1048576,MATCH($A$62,'Paste Calib Data'!$A:$A,0)+(ROW()-ROW($A$62)-1),COLUMN()-1)</f>
        <v>12.024457</v>
      </c>
      <c r="O78" s="4">
        <f>INDEX('Paste Calib Data'!$1:$1048576,MATCH($A$62,'Paste Calib Data'!$A:$A,0)+(ROW()-ROW($A$62)-1),COLUMN()-1)</f>
        <v>12.024457</v>
      </c>
      <c r="P78" s="4">
        <f>INDEX('Paste Calib Data'!$1:$1048576,MATCH($A$62,'Paste Calib Data'!$A:$A,0)+(ROW()-ROW($A$62)-1),COLUMN()-1)</f>
        <v>11.480978</v>
      </c>
      <c r="Q78" s="4">
        <f>INDEX('Paste Calib Data'!$1:$1048576,MATCH($A$62,'Paste Calib Data'!$A:$A,0)+(ROW()-ROW($A$62)-1),COLUMN()-1)</f>
        <v>11.005435</v>
      </c>
      <c r="R78" s="4">
        <f>INDEX('Paste Calib Data'!$1:$1048576,MATCH($A$62,'Paste Calib Data'!$A:$A,0)+(ROW()-ROW($A$62)-1),COLUMN()-1)</f>
        <v>11.480978</v>
      </c>
      <c r="S78" s="12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12">
        <f t="shared" si="9"/>
        <v>1.9701090000000001</v>
      </c>
      <c r="C79" s="4">
        <f>INDEX('Paste Calib Data'!$1:$1048576,MATCH($A$62,'Paste Calib Data'!$A:$A,0)+(ROW()-ROW($A$62)-1),COLUMN()-1)</f>
        <v>1.9701090000000001</v>
      </c>
      <c r="D79" s="4">
        <f>INDEX('Paste Calib Data'!$1:$1048576,MATCH($A$62,'Paste Calib Data'!$A:$A,0)+(ROW()-ROW($A$62)-1),COLUMN()-1)</f>
        <v>2.5815220000000001</v>
      </c>
      <c r="E79" s="4">
        <f>INDEX('Paste Calib Data'!$1:$1048576,MATCH($A$62,'Paste Calib Data'!$A:$A,0)+(ROW()-ROW($A$62)-1),COLUMN()-1)</f>
        <v>3.6684779999999999</v>
      </c>
      <c r="F79" s="4">
        <f>INDEX('Paste Calib Data'!$1:$1048576,MATCH($A$62,'Paste Calib Data'!$A:$A,0)+(ROW()-ROW($A$62)-1),COLUMN()-1)</f>
        <v>5.5027179999999998</v>
      </c>
      <c r="G79" s="4">
        <f>INDEX('Paste Calib Data'!$1:$1048576,MATCH($A$62,'Paste Calib Data'!$A:$A,0)+(ROW()-ROW($A$62)-1),COLUMN()-1)</f>
        <v>6.5217390000000002</v>
      </c>
      <c r="H79" s="4">
        <f>INDEX('Paste Calib Data'!$1:$1048576,MATCH($A$62,'Paste Calib Data'!$A:$A,0)+(ROW()-ROW($A$62)-1),COLUMN()-1)</f>
        <v>8.0163049999999991</v>
      </c>
      <c r="I79" s="4">
        <f>INDEX('Paste Calib Data'!$1:$1048576,MATCH($A$62,'Paste Calib Data'!$A:$A,0)+(ROW()-ROW($A$62)-1),COLUMN()-1)</f>
        <v>11.005435</v>
      </c>
      <c r="J79" s="4">
        <f>INDEX('Paste Calib Data'!$1:$1048576,MATCH($A$62,'Paste Calib Data'!$A:$A,0)+(ROW()-ROW($A$62)-1),COLUMN()-1)</f>
        <v>13.994566000000001</v>
      </c>
      <c r="K79" s="4">
        <f>INDEX('Paste Calib Data'!$1:$1048576,MATCH($A$62,'Paste Calib Data'!$A:$A,0)+(ROW()-ROW($A$62)-1),COLUMN()-1)</f>
        <v>13.519022</v>
      </c>
      <c r="L79" s="4">
        <f>INDEX('Paste Calib Data'!$1:$1048576,MATCH($A$62,'Paste Calib Data'!$A:$A,0)+(ROW()-ROW($A$62)-1),COLUMN()-1)</f>
        <v>12.024457</v>
      </c>
      <c r="M79" s="4">
        <f>INDEX('Paste Calib Data'!$1:$1048576,MATCH($A$62,'Paste Calib Data'!$A:$A,0)+(ROW()-ROW($A$62)-1),COLUMN()-1)</f>
        <v>12.5</v>
      </c>
      <c r="N79" s="4">
        <f>INDEX('Paste Calib Data'!$1:$1048576,MATCH($A$62,'Paste Calib Data'!$A:$A,0)+(ROW()-ROW($A$62)-1),COLUMN()-1)</f>
        <v>12.024457</v>
      </c>
      <c r="O79" s="4">
        <f>INDEX('Paste Calib Data'!$1:$1048576,MATCH($A$62,'Paste Calib Data'!$A:$A,0)+(ROW()-ROW($A$62)-1),COLUMN()-1)</f>
        <v>12.024457</v>
      </c>
      <c r="P79" s="4">
        <f>INDEX('Paste Calib Data'!$1:$1048576,MATCH($A$62,'Paste Calib Data'!$A:$A,0)+(ROW()-ROW($A$62)-1),COLUMN()-1)</f>
        <v>11.005435</v>
      </c>
      <c r="Q79" s="4">
        <f>INDEX('Paste Calib Data'!$1:$1048576,MATCH($A$62,'Paste Calib Data'!$A:$A,0)+(ROW()-ROW($A$62)-1),COLUMN()-1)</f>
        <v>9.9864130000000007</v>
      </c>
      <c r="R79" s="4">
        <f>INDEX('Paste Calib Data'!$1:$1048576,MATCH($A$62,'Paste Calib Data'!$A:$A,0)+(ROW()-ROW($A$62)-1),COLUMN()-1)</f>
        <v>11.005435</v>
      </c>
      <c r="S79" s="12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12">
        <f t="shared" si="9"/>
        <v>1.9701090000000001</v>
      </c>
      <c r="C80" s="4">
        <f>INDEX('Paste Calib Data'!$1:$1048576,MATCH($A$62,'Paste Calib Data'!$A:$A,0)+(ROW()-ROW($A$62)-1),COLUMN()-1)</f>
        <v>1.9701090000000001</v>
      </c>
      <c r="D80" s="4">
        <f>INDEX('Paste Calib Data'!$1:$1048576,MATCH($A$62,'Paste Calib Data'!$A:$A,0)+(ROW()-ROW($A$62)-1),COLUMN()-1)</f>
        <v>4.211957</v>
      </c>
      <c r="E80" s="4">
        <f>INDEX('Paste Calib Data'!$1:$1048576,MATCH($A$62,'Paste Calib Data'!$A:$A,0)+(ROW()-ROW($A$62)-1),COLUMN()-1)</f>
        <v>4.0760870000000002</v>
      </c>
      <c r="F80" s="4">
        <f>INDEX('Paste Calib Data'!$1:$1048576,MATCH($A$62,'Paste Calib Data'!$A:$A,0)+(ROW()-ROW($A$62)-1),COLUMN()-1)</f>
        <v>4.4157609999999998</v>
      </c>
      <c r="G80" s="4">
        <f>INDEX('Paste Calib Data'!$1:$1048576,MATCH($A$62,'Paste Calib Data'!$A:$A,0)+(ROW()-ROW($A$62)-1),COLUMN()-1)</f>
        <v>5.9782609999999998</v>
      </c>
      <c r="H80" s="4">
        <f>INDEX('Paste Calib Data'!$1:$1048576,MATCH($A$62,'Paste Calib Data'!$A:$A,0)+(ROW()-ROW($A$62)-1),COLUMN()-1)</f>
        <v>8.0163049999999991</v>
      </c>
      <c r="I80" s="4">
        <f>INDEX('Paste Calib Data'!$1:$1048576,MATCH($A$62,'Paste Calib Data'!$A:$A,0)+(ROW()-ROW($A$62)-1),COLUMN()-1)</f>
        <v>11.005435</v>
      </c>
      <c r="J80" s="4">
        <f>INDEX('Paste Calib Data'!$1:$1048576,MATCH($A$62,'Paste Calib Data'!$A:$A,0)+(ROW()-ROW($A$62)-1),COLUMN()-1)</f>
        <v>13.994566000000001</v>
      </c>
      <c r="K80" s="4">
        <f>INDEX('Paste Calib Data'!$1:$1048576,MATCH($A$62,'Paste Calib Data'!$A:$A,0)+(ROW()-ROW($A$62)-1),COLUMN()-1)</f>
        <v>12.975543999999999</v>
      </c>
      <c r="L80" s="4">
        <f>INDEX('Paste Calib Data'!$1:$1048576,MATCH($A$62,'Paste Calib Data'!$A:$A,0)+(ROW()-ROW($A$62)-1),COLUMN()-1)</f>
        <v>12.024457</v>
      </c>
      <c r="M80" s="4">
        <f>INDEX('Paste Calib Data'!$1:$1048576,MATCH($A$62,'Paste Calib Data'!$A:$A,0)+(ROW()-ROW($A$62)-1),COLUMN()-1)</f>
        <v>11.005435</v>
      </c>
      <c r="N80" s="4">
        <f>INDEX('Paste Calib Data'!$1:$1048576,MATCH($A$62,'Paste Calib Data'!$A:$A,0)+(ROW()-ROW($A$62)-1),COLUMN()-1)</f>
        <v>11.005435</v>
      </c>
      <c r="O80" s="4">
        <f>INDEX('Paste Calib Data'!$1:$1048576,MATCH($A$62,'Paste Calib Data'!$A:$A,0)+(ROW()-ROW($A$62)-1),COLUMN()-1)</f>
        <v>11.005435</v>
      </c>
      <c r="P80" s="4">
        <f>INDEX('Paste Calib Data'!$1:$1048576,MATCH($A$62,'Paste Calib Data'!$A:$A,0)+(ROW()-ROW($A$62)-1),COLUMN()-1)</f>
        <v>10.326086999999999</v>
      </c>
      <c r="Q80" s="4">
        <f>INDEX('Paste Calib Data'!$1:$1048576,MATCH($A$62,'Paste Calib Data'!$A:$A,0)+(ROW()-ROW($A$62)-1),COLUMN()-1)</f>
        <v>9.9864130000000007</v>
      </c>
      <c r="R80" s="4">
        <f>INDEX('Paste Calib Data'!$1:$1048576,MATCH($A$62,'Paste Calib Data'!$A:$A,0)+(ROW()-ROW($A$62)-1),COLUMN()-1)</f>
        <v>9.9864130000000007</v>
      </c>
      <c r="S80" s="12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12">
        <f t="shared" si="9"/>
        <v>1.9701090000000001</v>
      </c>
      <c r="C81" s="4">
        <f>INDEX('Paste Calib Data'!$1:$1048576,MATCH($A$62,'Paste Calib Data'!$A:$A,0)+(ROW()-ROW($A$62)-1),COLUMN()-1)</f>
        <v>1.9701090000000001</v>
      </c>
      <c r="D81" s="4">
        <f>INDEX('Paste Calib Data'!$1:$1048576,MATCH($A$62,'Paste Calib Data'!$A:$A,0)+(ROW()-ROW($A$62)-1),COLUMN()-1)</f>
        <v>4.8233699999999997</v>
      </c>
      <c r="E81" s="4">
        <f>INDEX('Paste Calib Data'!$1:$1048576,MATCH($A$62,'Paste Calib Data'!$A:$A,0)+(ROW()-ROW($A$62)-1),COLUMN()-1)</f>
        <v>5.0271739999999996</v>
      </c>
      <c r="F81" s="4">
        <f>INDEX('Paste Calib Data'!$1:$1048576,MATCH($A$62,'Paste Calib Data'!$A:$A,0)+(ROW()-ROW($A$62)-1),COLUMN()-1)</f>
        <v>5.0271739999999996</v>
      </c>
      <c r="G81" s="4">
        <f>INDEX('Paste Calib Data'!$1:$1048576,MATCH($A$62,'Paste Calib Data'!$A:$A,0)+(ROW()-ROW($A$62)-1),COLUMN()-1)</f>
        <v>5.5027179999999998</v>
      </c>
      <c r="H81" s="4">
        <f>INDEX('Paste Calib Data'!$1:$1048576,MATCH($A$62,'Paste Calib Data'!$A:$A,0)+(ROW()-ROW($A$62)-1),COLUMN()-1)</f>
        <v>8.0163049999999991</v>
      </c>
      <c r="I81" s="4">
        <f>INDEX('Paste Calib Data'!$1:$1048576,MATCH($A$62,'Paste Calib Data'!$A:$A,0)+(ROW()-ROW($A$62)-1),COLUMN()-1)</f>
        <v>9.9864130000000007</v>
      </c>
      <c r="J81" s="4">
        <f>INDEX('Paste Calib Data'!$1:$1048576,MATCH($A$62,'Paste Calib Data'!$A:$A,0)+(ROW()-ROW($A$62)-1),COLUMN()-1)</f>
        <v>12.024457</v>
      </c>
      <c r="K81" s="4">
        <f>INDEX('Paste Calib Data'!$1:$1048576,MATCH($A$62,'Paste Calib Data'!$A:$A,0)+(ROW()-ROW($A$62)-1),COLUMN()-1)</f>
        <v>11.480978</v>
      </c>
      <c r="L81" s="4">
        <f>INDEX('Paste Calib Data'!$1:$1048576,MATCH($A$62,'Paste Calib Data'!$A:$A,0)+(ROW()-ROW($A$62)-1),COLUMN()-1)</f>
        <v>9.9864130000000007</v>
      </c>
      <c r="M81" s="4">
        <f>INDEX('Paste Calib Data'!$1:$1048576,MATCH($A$62,'Paste Calib Data'!$A:$A,0)+(ROW()-ROW($A$62)-1),COLUMN()-1)</f>
        <v>8.9673909999999992</v>
      </c>
      <c r="N81" s="4">
        <f>INDEX('Paste Calib Data'!$1:$1048576,MATCH($A$62,'Paste Calib Data'!$A:$A,0)+(ROW()-ROW($A$62)-1),COLUMN()-1)</f>
        <v>8.0163049999999991</v>
      </c>
      <c r="O81" s="4">
        <f>INDEX('Paste Calib Data'!$1:$1048576,MATCH($A$62,'Paste Calib Data'!$A:$A,0)+(ROW()-ROW($A$62)-1),COLUMN()-1)</f>
        <v>8.0163049999999991</v>
      </c>
      <c r="P81" s="4">
        <f>INDEX('Paste Calib Data'!$1:$1048576,MATCH($A$62,'Paste Calib Data'!$A:$A,0)+(ROW()-ROW($A$62)-1),COLUMN()-1)</f>
        <v>8.0163049999999991</v>
      </c>
      <c r="Q81" s="4">
        <f>INDEX('Paste Calib Data'!$1:$1048576,MATCH($A$62,'Paste Calib Data'!$A:$A,0)+(ROW()-ROW($A$62)-1),COLUMN()-1)</f>
        <v>8.9673909999999992</v>
      </c>
      <c r="R81" s="4">
        <f>INDEX('Paste Calib Data'!$1:$1048576,MATCH($A$62,'Paste Calib Data'!$A:$A,0)+(ROW()-ROW($A$62)-1),COLUMN()-1)</f>
        <v>9.9864130000000007</v>
      </c>
      <c r="S81" s="12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12">
        <f t="shared" si="9"/>
        <v>1.9701090000000001</v>
      </c>
      <c r="C82" s="4">
        <f>INDEX('Paste Calib Data'!$1:$1048576,MATCH($A$62,'Paste Calib Data'!$A:$A,0)+(ROW()-ROW($A$62)-1),COLUMN()-1)</f>
        <v>1.9701090000000001</v>
      </c>
      <c r="D82" s="4">
        <f>INDEX('Paste Calib Data'!$1:$1048576,MATCH($A$62,'Paste Calib Data'!$A:$A,0)+(ROW()-ROW($A$62)-1),COLUMN()-1)</f>
        <v>4.4836960000000001</v>
      </c>
      <c r="E82" s="4">
        <f>INDEX('Paste Calib Data'!$1:$1048576,MATCH($A$62,'Paste Calib Data'!$A:$A,0)+(ROW()-ROW($A$62)-1),COLUMN()-1)</f>
        <v>4.4836960000000001</v>
      </c>
      <c r="F82" s="4">
        <f>INDEX('Paste Calib Data'!$1:$1048576,MATCH($A$62,'Paste Calib Data'!$A:$A,0)+(ROW()-ROW($A$62)-1),COLUMN()-1)</f>
        <v>4.4836960000000001</v>
      </c>
      <c r="G82" s="4">
        <f>INDEX('Paste Calib Data'!$1:$1048576,MATCH($A$62,'Paste Calib Data'!$A:$A,0)+(ROW()-ROW($A$62)-1),COLUMN()-1)</f>
        <v>4.4836960000000001</v>
      </c>
      <c r="H82" s="4">
        <f>INDEX('Paste Calib Data'!$1:$1048576,MATCH($A$62,'Paste Calib Data'!$A:$A,0)+(ROW()-ROW($A$62)-1),COLUMN()-1)</f>
        <v>5.9782609999999998</v>
      </c>
      <c r="I82" s="4">
        <f>INDEX('Paste Calib Data'!$1:$1048576,MATCH($A$62,'Paste Calib Data'!$A:$A,0)+(ROW()-ROW($A$62)-1),COLUMN()-1)</f>
        <v>5.9782609999999998</v>
      </c>
      <c r="J82" s="4">
        <f>INDEX('Paste Calib Data'!$1:$1048576,MATCH($A$62,'Paste Calib Data'!$A:$A,0)+(ROW()-ROW($A$62)-1),COLUMN()-1)</f>
        <v>6.9972830000000004</v>
      </c>
      <c r="K82" s="4">
        <f>INDEX('Paste Calib Data'!$1:$1048576,MATCH($A$62,'Paste Calib Data'!$A:$A,0)+(ROW()-ROW($A$62)-1),COLUMN()-1)</f>
        <v>7.4728260000000004</v>
      </c>
      <c r="L82" s="4">
        <f>INDEX('Paste Calib Data'!$1:$1048576,MATCH($A$62,'Paste Calib Data'!$A:$A,0)+(ROW()-ROW($A$62)-1),COLUMN()-1)</f>
        <v>7.4728260000000004</v>
      </c>
      <c r="M82" s="4">
        <f>INDEX('Paste Calib Data'!$1:$1048576,MATCH($A$62,'Paste Calib Data'!$A:$A,0)+(ROW()-ROW($A$62)-1),COLUMN()-1)</f>
        <v>6.5217390000000002</v>
      </c>
      <c r="N82" s="4">
        <f>INDEX('Paste Calib Data'!$1:$1048576,MATCH($A$62,'Paste Calib Data'!$A:$A,0)+(ROW()-ROW($A$62)-1),COLUMN()-1)</f>
        <v>5.9782609999999998</v>
      </c>
      <c r="O82" s="4">
        <f>INDEX('Paste Calib Data'!$1:$1048576,MATCH($A$62,'Paste Calib Data'!$A:$A,0)+(ROW()-ROW($A$62)-1),COLUMN()-1)</f>
        <v>5.9782609999999998</v>
      </c>
      <c r="P82" s="4">
        <f>INDEX('Paste Calib Data'!$1:$1048576,MATCH($A$62,'Paste Calib Data'!$A:$A,0)+(ROW()-ROW($A$62)-1),COLUMN()-1)</f>
        <v>5.9782609999999998</v>
      </c>
      <c r="Q82" s="4">
        <f>INDEX('Paste Calib Data'!$1:$1048576,MATCH($A$62,'Paste Calib Data'!$A:$A,0)+(ROW()-ROW($A$62)-1),COLUMN()-1)</f>
        <v>6.5217390000000002</v>
      </c>
      <c r="R82" s="4">
        <f>INDEX('Paste Calib Data'!$1:$1048576,MATCH($A$62,'Paste Calib Data'!$A:$A,0)+(ROW()-ROW($A$62)-1),COLUMN()-1)</f>
        <v>6.5217390000000002</v>
      </c>
      <c r="S82" s="12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12">
        <f t="shared" si="9"/>
        <v>1.9701090000000001</v>
      </c>
      <c r="C83" s="4">
        <f>INDEX('Paste Calib Data'!$1:$1048576,MATCH($A$62,'Paste Calib Data'!$A:$A,0)+(ROW()-ROW($A$62)-1),COLUMN()-1)</f>
        <v>1.9701090000000001</v>
      </c>
      <c r="D83" s="4">
        <f>INDEX('Paste Calib Data'!$1:$1048576,MATCH($A$62,'Paste Calib Data'!$A:$A,0)+(ROW()-ROW($A$62)-1),COLUMN()-1)</f>
        <v>4.4836960000000001</v>
      </c>
      <c r="E83" s="4">
        <f>INDEX('Paste Calib Data'!$1:$1048576,MATCH($A$62,'Paste Calib Data'!$A:$A,0)+(ROW()-ROW($A$62)-1),COLUMN()-1)</f>
        <v>4.4836960000000001</v>
      </c>
      <c r="F83" s="4">
        <f>INDEX('Paste Calib Data'!$1:$1048576,MATCH($A$62,'Paste Calib Data'!$A:$A,0)+(ROW()-ROW($A$62)-1),COLUMN()-1)</f>
        <v>4.4836960000000001</v>
      </c>
      <c r="G83" s="4">
        <f>INDEX('Paste Calib Data'!$1:$1048576,MATCH($A$62,'Paste Calib Data'!$A:$A,0)+(ROW()-ROW($A$62)-1),COLUMN()-1)</f>
        <v>4.4836960000000001</v>
      </c>
      <c r="H83" s="4">
        <f>INDEX('Paste Calib Data'!$1:$1048576,MATCH($A$62,'Paste Calib Data'!$A:$A,0)+(ROW()-ROW($A$62)-1),COLUMN()-1)</f>
        <v>5.9782609999999998</v>
      </c>
      <c r="I83" s="4">
        <f>INDEX('Paste Calib Data'!$1:$1048576,MATCH($A$62,'Paste Calib Data'!$A:$A,0)+(ROW()-ROW($A$62)-1),COLUMN()-1)</f>
        <v>5.9782609999999998</v>
      </c>
      <c r="J83" s="4">
        <f>INDEX('Paste Calib Data'!$1:$1048576,MATCH($A$62,'Paste Calib Data'!$A:$A,0)+(ROW()-ROW($A$62)-1),COLUMN()-1)</f>
        <v>5.9782609999999998</v>
      </c>
      <c r="K83" s="4">
        <f>INDEX('Paste Calib Data'!$1:$1048576,MATCH($A$62,'Paste Calib Data'!$A:$A,0)+(ROW()-ROW($A$62)-1),COLUMN()-1)</f>
        <v>5.9782609999999998</v>
      </c>
      <c r="L83" s="4">
        <f>INDEX('Paste Calib Data'!$1:$1048576,MATCH($A$62,'Paste Calib Data'!$A:$A,0)+(ROW()-ROW($A$62)-1),COLUMN()-1)</f>
        <v>5.9782609999999998</v>
      </c>
      <c r="M83" s="4">
        <f>INDEX('Paste Calib Data'!$1:$1048576,MATCH($A$62,'Paste Calib Data'!$A:$A,0)+(ROW()-ROW($A$62)-1),COLUMN()-1)</f>
        <v>5.9782609999999998</v>
      </c>
      <c r="N83" s="4">
        <f>INDEX('Paste Calib Data'!$1:$1048576,MATCH($A$62,'Paste Calib Data'!$A:$A,0)+(ROW()-ROW($A$62)-1),COLUMN()-1)</f>
        <v>5.9782609999999998</v>
      </c>
      <c r="O83" s="4">
        <f>INDEX('Paste Calib Data'!$1:$1048576,MATCH($A$62,'Paste Calib Data'!$A:$A,0)+(ROW()-ROW($A$62)-1),COLUMN()-1)</f>
        <v>0</v>
      </c>
      <c r="P83" s="4">
        <f>INDEX('Paste Calib Data'!$1:$1048576,MATCH($A$62,'Paste Calib Data'!$A:$A,0)+(ROW()-ROW($A$62)-1),COLUMN()-1)</f>
        <v>0</v>
      </c>
      <c r="Q83" s="4">
        <f>INDEX('Paste Calib Data'!$1:$1048576,MATCH($A$62,'Paste Calib Data'!$A:$A,0)+(ROW()-ROW($A$62)-1),COLUMN()-1)</f>
        <v>0</v>
      </c>
      <c r="R83" s="4">
        <f>INDEX('Paste Calib Data'!$1:$1048576,MATCH($A$62,'Paste Calib Data'!$A:$A,0)+(ROW()-ROW($A$62)-1),COLUMN()-1)</f>
        <v>0</v>
      </c>
      <c r="S83" s="12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12">
        <f>C84</f>
        <v>1.9701090000000001</v>
      </c>
      <c r="C84" s="4">
        <f>INDEX('Paste Calib Data'!$1:$1048576,MATCH($A$62,'Paste Calib Data'!$A:$A,0)+(ROW()-ROW($A$62)-1),COLUMN()-1)</f>
        <v>1.9701090000000001</v>
      </c>
      <c r="D84" s="4">
        <f>INDEX('Paste Calib Data'!$1:$1048576,MATCH($A$62,'Paste Calib Data'!$A:$A,0)+(ROW()-ROW($A$62)-1),COLUMN()-1)</f>
        <v>4.4836960000000001</v>
      </c>
      <c r="E84" s="4">
        <f>INDEX('Paste Calib Data'!$1:$1048576,MATCH($A$62,'Paste Calib Data'!$A:$A,0)+(ROW()-ROW($A$62)-1),COLUMN()-1)</f>
        <v>5.0271739999999996</v>
      </c>
      <c r="F84" s="4">
        <f>INDEX('Paste Calib Data'!$1:$1048576,MATCH($A$62,'Paste Calib Data'!$A:$A,0)+(ROW()-ROW($A$62)-1),COLUMN()-1)</f>
        <v>5.5027179999999998</v>
      </c>
      <c r="G84" s="4">
        <f>INDEX('Paste Calib Data'!$1:$1048576,MATCH($A$62,'Paste Calib Data'!$A:$A,0)+(ROW()-ROW($A$62)-1),COLUMN()-1)</f>
        <v>5.5027179999999998</v>
      </c>
      <c r="H84" s="4">
        <f>INDEX('Paste Calib Data'!$1:$1048576,MATCH($A$62,'Paste Calib Data'!$A:$A,0)+(ROW()-ROW($A$62)-1),COLUMN()-1)</f>
        <v>5.9782609999999998</v>
      </c>
      <c r="I84" s="4">
        <f>INDEX('Paste Calib Data'!$1:$1048576,MATCH($A$62,'Paste Calib Data'!$A:$A,0)+(ROW()-ROW($A$62)-1),COLUMN()-1)</f>
        <v>5.9782609999999998</v>
      </c>
      <c r="J84" s="4">
        <f>INDEX('Paste Calib Data'!$1:$1048576,MATCH($A$62,'Paste Calib Data'!$A:$A,0)+(ROW()-ROW($A$62)-1),COLUMN()-1)</f>
        <v>5.9782609999999998</v>
      </c>
      <c r="K84" s="4">
        <f>INDEX('Paste Calib Data'!$1:$1048576,MATCH($A$62,'Paste Calib Data'!$A:$A,0)+(ROW()-ROW($A$62)-1),COLUMN()-1)</f>
        <v>5.9782609999999998</v>
      </c>
      <c r="L84" s="4">
        <f>INDEX('Paste Calib Data'!$1:$1048576,MATCH($A$62,'Paste Calib Data'!$A:$A,0)+(ROW()-ROW($A$62)-1),COLUMN()-1)</f>
        <v>5.9782609999999998</v>
      </c>
      <c r="M84" s="4">
        <f>INDEX('Paste Calib Data'!$1:$1048576,MATCH($A$62,'Paste Calib Data'!$A:$A,0)+(ROW()-ROW($A$62)-1),COLUMN()-1)</f>
        <v>5.9782609999999998</v>
      </c>
      <c r="N84" s="4">
        <f>INDEX('Paste Calib Data'!$1:$1048576,MATCH($A$62,'Paste Calib Data'!$A:$A,0)+(ROW()-ROW($A$62)-1),COLUMN()-1)</f>
        <v>5.9782609999999998</v>
      </c>
      <c r="O84" s="4">
        <f>INDEX('Paste Calib Data'!$1:$1048576,MATCH($A$62,'Paste Calib Data'!$A:$A,0)+(ROW()-ROW($A$62)-1),COLUMN()-1)</f>
        <v>0</v>
      </c>
      <c r="P84" s="4">
        <f>INDEX('Paste Calib Data'!$1:$1048576,MATCH($A$62,'Paste Calib Data'!$A:$A,0)+(ROW()-ROW($A$62)-1),COLUMN()-1)</f>
        <v>0</v>
      </c>
      <c r="Q84" s="4">
        <f>INDEX('Paste Calib Data'!$1:$1048576,MATCH($A$62,'Paste Calib Data'!$A:$A,0)+(ROW()-ROW($A$62)-1),COLUMN()-1)</f>
        <v>0</v>
      </c>
      <c r="R84" s="4">
        <f>INDEX('Paste Calib Data'!$1:$1048576,MATCH($A$62,'Paste Calib Data'!$A:$A,0)+(ROW()-ROW($A$62)-1),COLUMN()-1)</f>
        <v>0</v>
      </c>
      <c r="S84" s="12">
        <f t="shared" si="10"/>
        <v>0</v>
      </c>
    </row>
    <row r="85" spans="1:19" x14ac:dyDescent="0.25">
      <c r="A85" s="13">
        <f>A84+1</f>
        <v>3501</v>
      </c>
      <c r="B85" s="12">
        <f>B84</f>
        <v>1.9701090000000001</v>
      </c>
      <c r="C85" s="12">
        <f>C84</f>
        <v>1.9701090000000001</v>
      </c>
      <c r="D85" s="12">
        <f t="shared" ref="D85:S85" si="11">D84</f>
        <v>4.4836960000000001</v>
      </c>
      <c r="E85" s="12">
        <f t="shared" si="11"/>
        <v>5.0271739999999996</v>
      </c>
      <c r="F85" s="12">
        <f t="shared" si="11"/>
        <v>5.5027179999999998</v>
      </c>
      <c r="G85" s="12">
        <f t="shared" si="11"/>
        <v>5.5027179999999998</v>
      </c>
      <c r="H85" s="12">
        <f t="shared" si="11"/>
        <v>5.9782609999999998</v>
      </c>
      <c r="I85" s="12">
        <f t="shared" si="11"/>
        <v>5.9782609999999998</v>
      </c>
      <c r="J85" s="12">
        <f t="shared" si="11"/>
        <v>5.9782609999999998</v>
      </c>
      <c r="K85" s="12">
        <f t="shared" si="11"/>
        <v>5.9782609999999998</v>
      </c>
      <c r="L85" s="12">
        <f t="shared" si="11"/>
        <v>5.9782609999999998</v>
      </c>
      <c r="M85" s="12">
        <f t="shared" si="11"/>
        <v>5.9782609999999998</v>
      </c>
      <c r="N85" s="12">
        <f t="shared" si="11"/>
        <v>5.9782609999999998</v>
      </c>
      <c r="O85" s="12">
        <f t="shared" si="11"/>
        <v>0</v>
      </c>
      <c r="P85" s="12">
        <f t="shared" si="11"/>
        <v>0</v>
      </c>
      <c r="Q85" s="12">
        <f t="shared" si="11"/>
        <v>0</v>
      </c>
      <c r="R85" s="12">
        <f t="shared" si="11"/>
        <v>0</v>
      </c>
      <c r="S85" s="12">
        <f t="shared" si="11"/>
        <v>0</v>
      </c>
    </row>
    <row r="87" spans="1:19" x14ac:dyDescent="0.25">
      <c r="A87" s="17" t="str">
        <f>IF(ISNUMBER($A$2),CONCATENATE("A9",$A$2,"06"),"E0063")</f>
        <v>E0063</v>
      </c>
      <c r="B87" s="51" t="str">
        <f>INDEX('Paste Calib Data'!$1:$1048576,MATCH($A$87,'Paste Calib Data'!$A:$A,0)+(ROW()-ROW($A$87)),COLUMN())</f>
        <v>Post Quantity, Base Table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13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13">
        <f>R89+1</f>
        <v>141</v>
      </c>
    </row>
    <row r="90" spans="1:19" x14ac:dyDescent="0.25">
      <c r="A90" s="13">
        <f>A91-1</f>
        <v>619</v>
      </c>
      <c r="B90" s="13">
        <f>B91</f>
        <v>0</v>
      </c>
      <c r="C90" s="13">
        <f t="shared" ref="C90:S90" si="12">C91</f>
        <v>0</v>
      </c>
      <c r="D90" s="13">
        <f t="shared" si="12"/>
        <v>0</v>
      </c>
      <c r="E90" s="13">
        <f t="shared" si="12"/>
        <v>0</v>
      </c>
      <c r="F90" s="13">
        <f t="shared" si="12"/>
        <v>0</v>
      </c>
      <c r="G90" s="13">
        <f t="shared" si="12"/>
        <v>0</v>
      </c>
      <c r="H90" s="13">
        <f t="shared" si="12"/>
        <v>0</v>
      </c>
      <c r="I90" s="13">
        <f t="shared" si="12"/>
        <v>0</v>
      </c>
      <c r="J90" s="13">
        <f t="shared" si="12"/>
        <v>0</v>
      </c>
      <c r="K90" s="13">
        <f t="shared" si="12"/>
        <v>0</v>
      </c>
      <c r="L90" s="13">
        <f t="shared" si="12"/>
        <v>0</v>
      </c>
      <c r="M90" s="13">
        <f t="shared" si="12"/>
        <v>0</v>
      </c>
      <c r="N90" s="13">
        <f t="shared" si="12"/>
        <v>0</v>
      </c>
      <c r="O90" s="13">
        <f t="shared" si="12"/>
        <v>0</v>
      </c>
      <c r="P90" s="13">
        <f t="shared" si="12"/>
        <v>0</v>
      </c>
      <c r="Q90" s="13">
        <f t="shared" si="12"/>
        <v>0</v>
      </c>
      <c r="R90" s="13">
        <f t="shared" si="12"/>
        <v>0</v>
      </c>
      <c r="S90" s="13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12">
        <f t="shared" ref="B91:B108" si="13">C91</f>
        <v>0</v>
      </c>
      <c r="C91" s="4">
        <f>INDEX('Paste Calib Data'!$1:$1048576,MATCH($A$87,'Paste Calib Data'!$A:$A,0)+(ROW()-ROW($A$87)-1),COLUMN()-1)</f>
        <v>0</v>
      </c>
      <c r="D91" s="4">
        <f>INDEX('Paste Calib Data'!$1:$1048576,MATCH($A$87,'Paste Calib Data'!$A:$A,0)+(ROW()-ROW($A$87)-1),COLUMN()-1)</f>
        <v>0</v>
      </c>
      <c r="E91" s="4">
        <f>INDEX('Paste Calib Data'!$1:$1048576,MATCH($A$87,'Paste Calib Data'!$A:$A,0)+(ROW()-ROW($A$87)-1),COLUMN()-1)</f>
        <v>0</v>
      </c>
      <c r="F91" s="4">
        <f>INDEX('Paste Calib Data'!$1:$1048576,MATCH($A$87,'Paste Calib Data'!$A:$A,0)+(ROW()-ROW($A$87)-1),COLUMN()-1)</f>
        <v>0</v>
      </c>
      <c r="G91" s="4">
        <f>INDEX('Paste Calib Data'!$1:$1048576,MATCH($A$87,'Paste Calib Data'!$A:$A,0)+(ROW()-ROW($A$87)-1),COLUMN()-1)</f>
        <v>0</v>
      </c>
      <c r="H91" s="4">
        <f>INDEX('Paste Calib Data'!$1:$1048576,MATCH($A$87,'Paste Calib Data'!$A:$A,0)+(ROW()-ROW($A$87)-1),COLUMN()-1)</f>
        <v>0</v>
      </c>
      <c r="I91" s="4">
        <f>INDEX('Paste Calib Data'!$1:$1048576,MATCH($A$87,'Paste Calib Data'!$A:$A,0)+(ROW()-ROW($A$87)-1),COLUMN()-1)</f>
        <v>0</v>
      </c>
      <c r="J91" s="4">
        <f>INDEX('Paste Calib Data'!$1:$1048576,MATCH($A$87,'Paste Calib Data'!$A:$A,0)+(ROW()-ROW($A$87)-1),COLUMN()-1)</f>
        <v>0</v>
      </c>
      <c r="K91" s="4">
        <f>INDEX('Paste Calib Data'!$1:$1048576,MATCH($A$87,'Paste Calib Data'!$A:$A,0)+(ROW()-ROW($A$87)-1),COLUMN()-1)</f>
        <v>0</v>
      </c>
      <c r="L91" s="4">
        <f>INDEX('Paste Calib Data'!$1:$1048576,MATCH($A$87,'Paste Calib Data'!$A:$A,0)+(ROW()-ROW($A$87)-1),COLUMN()-1)</f>
        <v>0</v>
      </c>
      <c r="M91" s="4">
        <f>INDEX('Paste Calib Data'!$1:$1048576,MATCH($A$87,'Paste Calib Data'!$A:$A,0)+(ROW()-ROW($A$87)-1),COLUMN()-1)</f>
        <v>0</v>
      </c>
      <c r="N91" s="4">
        <f>INDEX('Paste Calib Data'!$1:$1048576,MATCH($A$87,'Paste Calib Data'!$A:$A,0)+(ROW()-ROW($A$87)-1),COLUMN()-1)</f>
        <v>0</v>
      </c>
      <c r="O91" s="4">
        <f>INDEX('Paste Calib Data'!$1:$1048576,MATCH($A$87,'Paste Calib Data'!$A:$A,0)+(ROW()-ROW($A$87)-1),COLUMN()-1)</f>
        <v>0</v>
      </c>
      <c r="P91" s="4">
        <f>INDEX('Paste Calib Data'!$1:$1048576,MATCH($A$87,'Paste Calib Data'!$A:$A,0)+(ROW()-ROW($A$87)-1),COLUMN()-1)</f>
        <v>0</v>
      </c>
      <c r="Q91" s="4">
        <f>INDEX('Paste Calib Data'!$1:$1048576,MATCH($A$87,'Paste Calib Data'!$A:$A,0)+(ROW()-ROW($A$87)-1),COLUMN()-1)</f>
        <v>0</v>
      </c>
      <c r="R91" s="4">
        <f>INDEX('Paste Calib Data'!$1:$1048576,MATCH($A$87,'Paste Calib Data'!$A:$A,0)+(ROW()-ROW($A$87)-1),COLUMN()-1)</f>
        <v>0</v>
      </c>
      <c r="S91" s="12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12">
        <f t="shared" si="13"/>
        <v>0</v>
      </c>
      <c r="C92" s="4">
        <f>INDEX('Paste Calib Data'!$1:$1048576,MATCH($A$87,'Paste Calib Data'!$A:$A,0)+(ROW()-ROW($A$87)-1),COLUMN()-1)</f>
        <v>0</v>
      </c>
      <c r="D92" s="4">
        <f>INDEX('Paste Calib Data'!$1:$1048576,MATCH($A$87,'Paste Calib Data'!$A:$A,0)+(ROW()-ROW($A$87)-1),COLUMN()-1)</f>
        <v>0</v>
      </c>
      <c r="E92" s="4">
        <f>INDEX('Paste Calib Data'!$1:$1048576,MATCH($A$87,'Paste Calib Data'!$A:$A,0)+(ROW()-ROW($A$87)-1),COLUMN()-1)</f>
        <v>0</v>
      </c>
      <c r="F92" s="4">
        <f>INDEX('Paste Calib Data'!$1:$1048576,MATCH($A$87,'Paste Calib Data'!$A:$A,0)+(ROW()-ROW($A$87)-1),COLUMN()-1)</f>
        <v>0</v>
      </c>
      <c r="G92" s="4">
        <f>INDEX('Paste Calib Data'!$1:$1048576,MATCH($A$87,'Paste Calib Data'!$A:$A,0)+(ROW()-ROW($A$87)-1),COLUMN()-1)</f>
        <v>0</v>
      </c>
      <c r="H92" s="4">
        <f>INDEX('Paste Calib Data'!$1:$1048576,MATCH($A$87,'Paste Calib Data'!$A:$A,0)+(ROW()-ROW($A$87)-1),COLUMN()-1)</f>
        <v>0</v>
      </c>
      <c r="I92" s="4">
        <f>INDEX('Paste Calib Data'!$1:$1048576,MATCH($A$87,'Paste Calib Data'!$A:$A,0)+(ROW()-ROW($A$87)-1),COLUMN()-1)</f>
        <v>0</v>
      </c>
      <c r="J92" s="4">
        <f>INDEX('Paste Calib Data'!$1:$1048576,MATCH($A$87,'Paste Calib Data'!$A:$A,0)+(ROW()-ROW($A$87)-1),COLUMN()-1)</f>
        <v>0</v>
      </c>
      <c r="K92" s="4">
        <f>INDEX('Paste Calib Data'!$1:$1048576,MATCH($A$87,'Paste Calib Data'!$A:$A,0)+(ROW()-ROW($A$87)-1),COLUMN()-1)</f>
        <v>0</v>
      </c>
      <c r="L92" s="4">
        <f>INDEX('Paste Calib Data'!$1:$1048576,MATCH($A$87,'Paste Calib Data'!$A:$A,0)+(ROW()-ROW($A$87)-1),COLUMN()-1)</f>
        <v>0</v>
      </c>
      <c r="M92" s="4">
        <f>INDEX('Paste Calib Data'!$1:$1048576,MATCH($A$87,'Paste Calib Data'!$A:$A,0)+(ROW()-ROW($A$87)-1),COLUMN()-1)</f>
        <v>0</v>
      </c>
      <c r="N92" s="4">
        <f>INDEX('Paste Calib Data'!$1:$1048576,MATCH($A$87,'Paste Calib Data'!$A:$A,0)+(ROW()-ROW($A$87)-1),COLUMN()-1)</f>
        <v>0</v>
      </c>
      <c r="O92" s="4">
        <f>INDEX('Paste Calib Data'!$1:$1048576,MATCH($A$87,'Paste Calib Data'!$A:$A,0)+(ROW()-ROW($A$87)-1),COLUMN()-1)</f>
        <v>0</v>
      </c>
      <c r="P92" s="4">
        <f>INDEX('Paste Calib Data'!$1:$1048576,MATCH($A$87,'Paste Calib Data'!$A:$A,0)+(ROW()-ROW($A$87)-1),COLUMN()-1)</f>
        <v>0</v>
      </c>
      <c r="Q92" s="4">
        <f>INDEX('Paste Calib Data'!$1:$1048576,MATCH($A$87,'Paste Calib Data'!$A:$A,0)+(ROW()-ROW($A$87)-1),COLUMN()-1)</f>
        <v>0</v>
      </c>
      <c r="R92" s="4">
        <f>INDEX('Paste Calib Data'!$1:$1048576,MATCH($A$87,'Paste Calib Data'!$A:$A,0)+(ROW()-ROW($A$87)-1),COLUMN()-1)</f>
        <v>0</v>
      </c>
      <c r="S92" s="12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12">
        <f t="shared" si="13"/>
        <v>0</v>
      </c>
      <c r="C93" s="4">
        <f>INDEX('Paste Calib Data'!$1:$1048576,MATCH($A$87,'Paste Calib Data'!$A:$A,0)+(ROW()-ROW($A$87)-1),COLUMN()-1)</f>
        <v>0</v>
      </c>
      <c r="D93" s="4">
        <f>INDEX('Paste Calib Data'!$1:$1048576,MATCH($A$87,'Paste Calib Data'!$A:$A,0)+(ROW()-ROW($A$87)-1),COLUMN()-1)</f>
        <v>0</v>
      </c>
      <c r="E93" s="4">
        <f>INDEX('Paste Calib Data'!$1:$1048576,MATCH($A$87,'Paste Calib Data'!$A:$A,0)+(ROW()-ROW($A$87)-1),COLUMN()-1)</f>
        <v>0</v>
      </c>
      <c r="F93" s="4">
        <f>INDEX('Paste Calib Data'!$1:$1048576,MATCH($A$87,'Paste Calib Data'!$A:$A,0)+(ROW()-ROW($A$87)-1),COLUMN()-1)</f>
        <v>0</v>
      </c>
      <c r="G93" s="4">
        <f>INDEX('Paste Calib Data'!$1:$1048576,MATCH($A$87,'Paste Calib Data'!$A:$A,0)+(ROW()-ROW($A$87)-1),COLUMN()-1)</f>
        <v>0</v>
      </c>
      <c r="H93" s="4">
        <f>INDEX('Paste Calib Data'!$1:$1048576,MATCH($A$87,'Paste Calib Data'!$A:$A,0)+(ROW()-ROW($A$87)-1),COLUMN()-1)</f>
        <v>0</v>
      </c>
      <c r="I93" s="4">
        <f>INDEX('Paste Calib Data'!$1:$1048576,MATCH($A$87,'Paste Calib Data'!$A:$A,0)+(ROW()-ROW($A$87)-1),COLUMN()-1)</f>
        <v>0</v>
      </c>
      <c r="J93" s="4">
        <f>INDEX('Paste Calib Data'!$1:$1048576,MATCH($A$87,'Paste Calib Data'!$A:$A,0)+(ROW()-ROW($A$87)-1),COLUMN()-1)</f>
        <v>0</v>
      </c>
      <c r="K93" s="4">
        <f>INDEX('Paste Calib Data'!$1:$1048576,MATCH($A$87,'Paste Calib Data'!$A:$A,0)+(ROW()-ROW($A$87)-1),COLUMN()-1)</f>
        <v>0</v>
      </c>
      <c r="L93" s="4">
        <f>INDEX('Paste Calib Data'!$1:$1048576,MATCH($A$87,'Paste Calib Data'!$A:$A,0)+(ROW()-ROW($A$87)-1),COLUMN()-1)</f>
        <v>0</v>
      </c>
      <c r="M93" s="4">
        <f>INDEX('Paste Calib Data'!$1:$1048576,MATCH($A$87,'Paste Calib Data'!$A:$A,0)+(ROW()-ROW($A$87)-1),COLUMN()-1)</f>
        <v>0</v>
      </c>
      <c r="N93" s="4">
        <f>INDEX('Paste Calib Data'!$1:$1048576,MATCH($A$87,'Paste Calib Data'!$A:$A,0)+(ROW()-ROW($A$87)-1),COLUMN()-1)</f>
        <v>0</v>
      </c>
      <c r="O93" s="4">
        <f>INDEX('Paste Calib Data'!$1:$1048576,MATCH($A$87,'Paste Calib Data'!$A:$A,0)+(ROW()-ROW($A$87)-1),COLUMN()-1)</f>
        <v>0</v>
      </c>
      <c r="P93" s="4">
        <f>INDEX('Paste Calib Data'!$1:$1048576,MATCH($A$87,'Paste Calib Data'!$A:$A,0)+(ROW()-ROW($A$87)-1),COLUMN()-1)</f>
        <v>0</v>
      </c>
      <c r="Q93" s="4">
        <f>INDEX('Paste Calib Data'!$1:$1048576,MATCH($A$87,'Paste Calib Data'!$A:$A,0)+(ROW()-ROW($A$87)-1),COLUMN()-1)</f>
        <v>0</v>
      </c>
      <c r="R93" s="4">
        <f>INDEX('Paste Calib Data'!$1:$1048576,MATCH($A$87,'Paste Calib Data'!$A:$A,0)+(ROW()-ROW($A$87)-1),COLUMN()-1)</f>
        <v>0</v>
      </c>
      <c r="S93" s="12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12">
        <f t="shared" si="13"/>
        <v>0</v>
      </c>
      <c r="C94" s="4">
        <f>INDEX('Paste Calib Data'!$1:$1048576,MATCH($A$87,'Paste Calib Data'!$A:$A,0)+(ROW()-ROW($A$87)-1),COLUMN()-1)</f>
        <v>0</v>
      </c>
      <c r="D94" s="4">
        <f>INDEX('Paste Calib Data'!$1:$1048576,MATCH($A$87,'Paste Calib Data'!$A:$A,0)+(ROW()-ROW($A$87)-1),COLUMN()-1)</f>
        <v>1.4945649999999999</v>
      </c>
      <c r="E94" s="4">
        <f>INDEX('Paste Calib Data'!$1:$1048576,MATCH($A$87,'Paste Calib Data'!$A:$A,0)+(ROW()-ROW($A$87)-1),COLUMN()-1)</f>
        <v>1.9701090000000001</v>
      </c>
      <c r="F94" s="4">
        <f>INDEX('Paste Calib Data'!$1:$1048576,MATCH($A$87,'Paste Calib Data'!$A:$A,0)+(ROW()-ROW($A$87)-1),COLUMN()-1)</f>
        <v>1.9701090000000001</v>
      </c>
      <c r="G94" s="4">
        <f>INDEX('Paste Calib Data'!$1:$1048576,MATCH($A$87,'Paste Calib Data'!$A:$A,0)+(ROW()-ROW($A$87)-1),COLUMN()-1)</f>
        <v>1.9701090000000001</v>
      </c>
      <c r="H94" s="4">
        <f>INDEX('Paste Calib Data'!$1:$1048576,MATCH($A$87,'Paste Calib Data'!$A:$A,0)+(ROW()-ROW($A$87)-1),COLUMN()-1)</f>
        <v>0</v>
      </c>
      <c r="I94" s="4">
        <f>INDEX('Paste Calib Data'!$1:$1048576,MATCH($A$87,'Paste Calib Data'!$A:$A,0)+(ROW()-ROW($A$87)-1),COLUMN()-1)</f>
        <v>0</v>
      </c>
      <c r="J94" s="4">
        <f>INDEX('Paste Calib Data'!$1:$1048576,MATCH($A$87,'Paste Calib Data'!$A:$A,0)+(ROW()-ROW($A$87)-1),COLUMN()-1)</f>
        <v>0</v>
      </c>
      <c r="K94" s="4">
        <f>INDEX('Paste Calib Data'!$1:$1048576,MATCH($A$87,'Paste Calib Data'!$A:$A,0)+(ROW()-ROW($A$87)-1),COLUMN()-1)</f>
        <v>0</v>
      </c>
      <c r="L94" s="4">
        <f>INDEX('Paste Calib Data'!$1:$1048576,MATCH($A$87,'Paste Calib Data'!$A:$A,0)+(ROW()-ROW($A$87)-1),COLUMN()-1)</f>
        <v>0</v>
      </c>
      <c r="M94" s="4">
        <f>INDEX('Paste Calib Data'!$1:$1048576,MATCH($A$87,'Paste Calib Data'!$A:$A,0)+(ROW()-ROW($A$87)-1),COLUMN()-1)</f>
        <v>0</v>
      </c>
      <c r="N94" s="4">
        <f>INDEX('Paste Calib Data'!$1:$1048576,MATCH($A$87,'Paste Calib Data'!$A:$A,0)+(ROW()-ROW($A$87)-1),COLUMN()-1)</f>
        <v>0</v>
      </c>
      <c r="O94" s="4">
        <f>INDEX('Paste Calib Data'!$1:$1048576,MATCH($A$87,'Paste Calib Data'!$A:$A,0)+(ROW()-ROW($A$87)-1),COLUMN()-1)</f>
        <v>0</v>
      </c>
      <c r="P94" s="4">
        <f>INDEX('Paste Calib Data'!$1:$1048576,MATCH($A$87,'Paste Calib Data'!$A:$A,0)+(ROW()-ROW($A$87)-1),COLUMN()-1)</f>
        <v>0</v>
      </c>
      <c r="Q94" s="4">
        <f>INDEX('Paste Calib Data'!$1:$1048576,MATCH($A$87,'Paste Calib Data'!$A:$A,0)+(ROW()-ROW($A$87)-1),COLUMN()-1)</f>
        <v>0</v>
      </c>
      <c r="R94" s="4">
        <f>INDEX('Paste Calib Data'!$1:$1048576,MATCH($A$87,'Paste Calib Data'!$A:$A,0)+(ROW()-ROW($A$87)-1),COLUMN()-1)</f>
        <v>0</v>
      </c>
      <c r="S94" s="12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12">
        <f t="shared" si="13"/>
        <v>0</v>
      </c>
      <c r="C95" s="4">
        <f>INDEX('Paste Calib Data'!$1:$1048576,MATCH($A$87,'Paste Calib Data'!$A:$A,0)+(ROW()-ROW($A$87)-1),COLUMN()-1)</f>
        <v>0</v>
      </c>
      <c r="D95" s="4">
        <f>INDEX('Paste Calib Data'!$1:$1048576,MATCH($A$87,'Paste Calib Data'!$A:$A,0)+(ROW()-ROW($A$87)-1),COLUMN()-1)</f>
        <v>1.4945649999999999</v>
      </c>
      <c r="E95" s="4">
        <f>INDEX('Paste Calib Data'!$1:$1048576,MATCH($A$87,'Paste Calib Data'!$A:$A,0)+(ROW()-ROW($A$87)-1),COLUMN()-1)</f>
        <v>1.9701090000000001</v>
      </c>
      <c r="F95" s="4">
        <f>INDEX('Paste Calib Data'!$1:$1048576,MATCH($A$87,'Paste Calib Data'!$A:$A,0)+(ROW()-ROW($A$87)-1),COLUMN()-1)</f>
        <v>1.9701090000000001</v>
      </c>
      <c r="G95" s="4">
        <f>INDEX('Paste Calib Data'!$1:$1048576,MATCH($A$87,'Paste Calib Data'!$A:$A,0)+(ROW()-ROW($A$87)-1),COLUMN()-1)</f>
        <v>1.9701090000000001</v>
      </c>
      <c r="H95" s="4">
        <f>INDEX('Paste Calib Data'!$1:$1048576,MATCH($A$87,'Paste Calib Data'!$A:$A,0)+(ROW()-ROW($A$87)-1),COLUMN()-1)</f>
        <v>1.4945649999999999</v>
      </c>
      <c r="I95" s="4">
        <f>INDEX('Paste Calib Data'!$1:$1048576,MATCH($A$87,'Paste Calib Data'!$A:$A,0)+(ROW()-ROW($A$87)-1),COLUMN()-1)</f>
        <v>0</v>
      </c>
      <c r="J95" s="4">
        <f>INDEX('Paste Calib Data'!$1:$1048576,MATCH($A$87,'Paste Calib Data'!$A:$A,0)+(ROW()-ROW($A$87)-1),COLUMN()-1)</f>
        <v>0</v>
      </c>
      <c r="K95" s="4">
        <f>INDEX('Paste Calib Data'!$1:$1048576,MATCH($A$87,'Paste Calib Data'!$A:$A,0)+(ROW()-ROW($A$87)-1),COLUMN()-1)</f>
        <v>0</v>
      </c>
      <c r="L95" s="4">
        <f>INDEX('Paste Calib Data'!$1:$1048576,MATCH($A$87,'Paste Calib Data'!$A:$A,0)+(ROW()-ROW($A$87)-1),COLUMN()-1)</f>
        <v>0</v>
      </c>
      <c r="M95" s="4">
        <f>INDEX('Paste Calib Data'!$1:$1048576,MATCH($A$87,'Paste Calib Data'!$A:$A,0)+(ROW()-ROW($A$87)-1),COLUMN()-1)</f>
        <v>0</v>
      </c>
      <c r="N95" s="4">
        <f>INDEX('Paste Calib Data'!$1:$1048576,MATCH($A$87,'Paste Calib Data'!$A:$A,0)+(ROW()-ROW($A$87)-1),COLUMN()-1)</f>
        <v>0</v>
      </c>
      <c r="O95" s="4">
        <f>INDEX('Paste Calib Data'!$1:$1048576,MATCH($A$87,'Paste Calib Data'!$A:$A,0)+(ROW()-ROW($A$87)-1),COLUMN()-1)</f>
        <v>0</v>
      </c>
      <c r="P95" s="4">
        <f>INDEX('Paste Calib Data'!$1:$1048576,MATCH($A$87,'Paste Calib Data'!$A:$A,0)+(ROW()-ROW($A$87)-1),COLUMN()-1)</f>
        <v>0</v>
      </c>
      <c r="Q95" s="4">
        <f>INDEX('Paste Calib Data'!$1:$1048576,MATCH($A$87,'Paste Calib Data'!$A:$A,0)+(ROW()-ROW($A$87)-1),COLUMN()-1)</f>
        <v>0</v>
      </c>
      <c r="R95" s="4">
        <f>INDEX('Paste Calib Data'!$1:$1048576,MATCH($A$87,'Paste Calib Data'!$A:$A,0)+(ROW()-ROW($A$87)-1),COLUMN()-1)</f>
        <v>0</v>
      </c>
      <c r="S95" s="12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12">
        <f t="shared" si="13"/>
        <v>0</v>
      </c>
      <c r="C96" s="4">
        <f>INDEX('Paste Calib Data'!$1:$1048576,MATCH($A$87,'Paste Calib Data'!$A:$A,0)+(ROW()-ROW($A$87)-1),COLUMN()-1)</f>
        <v>0</v>
      </c>
      <c r="D96" s="4">
        <f>INDEX('Paste Calib Data'!$1:$1048576,MATCH($A$87,'Paste Calib Data'!$A:$A,0)+(ROW()-ROW($A$87)-1),COLUMN()-1)</f>
        <v>1.4945649999999999</v>
      </c>
      <c r="E96" s="4">
        <f>INDEX('Paste Calib Data'!$1:$1048576,MATCH($A$87,'Paste Calib Data'!$A:$A,0)+(ROW()-ROW($A$87)-1),COLUMN()-1)</f>
        <v>1.9701090000000001</v>
      </c>
      <c r="F96" s="4">
        <f>INDEX('Paste Calib Data'!$1:$1048576,MATCH($A$87,'Paste Calib Data'!$A:$A,0)+(ROW()-ROW($A$87)-1),COLUMN()-1)</f>
        <v>1.9701090000000001</v>
      </c>
      <c r="G96" s="4">
        <f>INDEX('Paste Calib Data'!$1:$1048576,MATCH($A$87,'Paste Calib Data'!$A:$A,0)+(ROW()-ROW($A$87)-1),COLUMN()-1)</f>
        <v>1.9701090000000001</v>
      </c>
      <c r="H96" s="4">
        <f>INDEX('Paste Calib Data'!$1:$1048576,MATCH($A$87,'Paste Calib Data'!$A:$A,0)+(ROW()-ROW($A$87)-1),COLUMN()-1)</f>
        <v>1.9701090000000001</v>
      </c>
      <c r="I96" s="4">
        <f>INDEX('Paste Calib Data'!$1:$1048576,MATCH($A$87,'Paste Calib Data'!$A:$A,0)+(ROW()-ROW($A$87)-1),COLUMN()-1)</f>
        <v>1.4945649999999999</v>
      </c>
      <c r="J96" s="4">
        <f>INDEX('Paste Calib Data'!$1:$1048576,MATCH($A$87,'Paste Calib Data'!$A:$A,0)+(ROW()-ROW($A$87)-1),COLUMN()-1)</f>
        <v>0</v>
      </c>
      <c r="K96" s="4">
        <f>INDEX('Paste Calib Data'!$1:$1048576,MATCH($A$87,'Paste Calib Data'!$A:$A,0)+(ROW()-ROW($A$87)-1),COLUMN()-1)</f>
        <v>0</v>
      </c>
      <c r="L96" s="4">
        <f>INDEX('Paste Calib Data'!$1:$1048576,MATCH($A$87,'Paste Calib Data'!$A:$A,0)+(ROW()-ROW($A$87)-1),COLUMN()-1)</f>
        <v>0</v>
      </c>
      <c r="M96" s="4">
        <f>INDEX('Paste Calib Data'!$1:$1048576,MATCH($A$87,'Paste Calib Data'!$A:$A,0)+(ROW()-ROW($A$87)-1),COLUMN()-1)</f>
        <v>0</v>
      </c>
      <c r="N96" s="4">
        <f>INDEX('Paste Calib Data'!$1:$1048576,MATCH($A$87,'Paste Calib Data'!$A:$A,0)+(ROW()-ROW($A$87)-1),COLUMN()-1)</f>
        <v>0</v>
      </c>
      <c r="O96" s="4">
        <f>INDEX('Paste Calib Data'!$1:$1048576,MATCH($A$87,'Paste Calib Data'!$A:$A,0)+(ROW()-ROW($A$87)-1),COLUMN()-1)</f>
        <v>0</v>
      </c>
      <c r="P96" s="4">
        <f>INDEX('Paste Calib Data'!$1:$1048576,MATCH($A$87,'Paste Calib Data'!$A:$A,0)+(ROW()-ROW($A$87)-1),COLUMN()-1)</f>
        <v>0</v>
      </c>
      <c r="Q96" s="4">
        <f>INDEX('Paste Calib Data'!$1:$1048576,MATCH($A$87,'Paste Calib Data'!$A:$A,0)+(ROW()-ROW($A$87)-1),COLUMN()-1)</f>
        <v>0</v>
      </c>
      <c r="R96" s="4">
        <f>INDEX('Paste Calib Data'!$1:$1048576,MATCH($A$87,'Paste Calib Data'!$A:$A,0)+(ROW()-ROW($A$87)-1),COLUMN()-1)</f>
        <v>0</v>
      </c>
      <c r="S96" s="12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12">
        <f t="shared" si="13"/>
        <v>0</v>
      </c>
      <c r="C97" s="4">
        <f>INDEX('Paste Calib Data'!$1:$1048576,MATCH($A$87,'Paste Calib Data'!$A:$A,0)+(ROW()-ROW($A$87)-1),COLUMN()-1)</f>
        <v>0</v>
      </c>
      <c r="D97" s="4">
        <f>INDEX('Paste Calib Data'!$1:$1048576,MATCH($A$87,'Paste Calib Data'!$A:$A,0)+(ROW()-ROW($A$87)-1),COLUMN()-1)</f>
        <v>1.4945649999999999</v>
      </c>
      <c r="E97" s="4">
        <f>INDEX('Paste Calib Data'!$1:$1048576,MATCH($A$87,'Paste Calib Data'!$A:$A,0)+(ROW()-ROW($A$87)-1),COLUMN()-1)</f>
        <v>1.9701090000000001</v>
      </c>
      <c r="F97" s="4">
        <f>INDEX('Paste Calib Data'!$1:$1048576,MATCH($A$87,'Paste Calib Data'!$A:$A,0)+(ROW()-ROW($A$87)-1),COLUMN()-1)</f>
        <v>1.9701090000000001</v>
      </c>
      <c r="G97" s="4">
        <f>INDEX('Paste Calib Data'!$1:$1048576,MATCH($A$87,'Paste Calib Data'!$A:$A,0)+(ROW()-ROW($A$87)-1),COLUMN()-1)</f>
        <v>1.9701090000000001</v>
      </c>
      <c r="H97" s="4">
        <f>INDEX('Paste Calib Data'!$1:$1048576,MATCH($A$87,'Paste Calib Data'!$A:$A,0)+(ROW()-ROW($A$87)-1),COLUMN()-1)</f>
        <v>1.9701090000000001</v>
      </c>
      <c r="I97" s="4">
        <f>INDEX('Paste Calib Data'!$1:$1048576,MATCH($A$87,'Paste Calib Data'!$A:$A,0)+(ROW()-ROW($A$87)-1),COLUMN()-1)</f>
        <v>1.4945649999999999</v>
      </c>
      <c r="J97" s="4">
        <f>INDEX('Paste Calib Data'!$1:$1048576,MATCH($A$87,'Paste Calib Data'!$A:$A,0)+(ROW()-ROW($A$87)-1),COLUMN()-1)</f>
        <v>0</v>
      </c>
      <c r="K97" s="4">
        <f>INDEX('Paste Calib Data'!$1:$1048576,MATCH($A$87,'Paste Calib Data'!$A:$A,0)+(ROW()-ROW($A$87)-1),COLUMN()-1)</f>
        <v>0</v>
      </c>
      <c r="L97" s="4">
        <f>INDEX('Paste Calib Data'!$1:$1048576,MATCH($A$87,'Paste Calib Data'!$A:$A,0)+(ROW()-ROW($A$87)-1),COLUMN()-1)</f>
        <v>0</v>
      </c>
      <c r="M97" s="4">
        <f>INDEX('Paste Calib Data'!$1:$1048576,MATCH($A$87,'Paste Calib Data'!$A:$A,0)+(ROW()-ROW($A$87)-1),COLUMN()-1)</f>
        <v>0</v>
      </c>
      <c r="N97" s="4">
        <f>INDEX('Paste Calib Data'!$1:$1048576,MATCH($A$87,'Paste Calib Data'!$A:$A,0)+(ROW()-ROW($A$87)-1),COLUMN()-1)</f>
        <v>0</v>
      </c>
      <c r="O97" s="4">
        <f>INDEX('Paste Calib Data'!$1:$1048576,MATCH($A$87,'Paste Calib Data'!$A:$A,0)+(ROW()-ROW($A$87)-1),COLUMN()-1)</f>
        <v>0</v>
      </c>
      <c r="P97" s="4">
        <f>INDEX('Paste Calib Data'!$1:$1048576,MATCH($A$87,'Paste Calib Data'!$A:$A,0)+(ROW()-ROW($A$87)-1),COLUMN()-1)</f>
        <v>0</v>
      </c>
      <c r="Q97" s="4">
        <f>INDEX('Paste Calib Data'!$1:$1048576,MATCH($A$87,'Paste Calib Data'!$A:$A,0)+(ROW()-ROW($A$87)-1),COLUMN()-1)</f>
        <v>0</v>
      </c>
      <c r="R97" s="4">
        <f>INDEX('Paste Calib Data'!$1:$1048576,MATCH($A$87,'Paste Calib Data'!$A:$A,0)+(ROW()-ROW($A$87)-1),COLUMN()-1)</f>
        <v>0</v>
      </c>
      <c r="S97" s="12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12">
        <f t="shared" si="13"/>
        <v>0</v>
      </c>
      <c r="C98" s="4">
        <f>INDEX('Paste Calib Data'!$1:$1048576,MATCH($A$87,'Paste Calib Data'!$A:$A,0)+(ROW()-ROW($A$87)-1),COLUMN()-1)</f>
        <v>0</v>
      </c>
      <c r="D98" s="4">
        <f>INDEX('Paste Calib Data'!$1:$1048576,MATCH($A$87,'Paste Calib Data'!$A:$A,0)+(ROW()-ROW($A$87)-1),COLUMN()-1)</f>
        <v>1.4945649999999999</v>
      </c>
      <c r="E98" s="4">
        <f>INDEX('Paste Calib Data'!$1:$1048576,MATCH($A$87,'Paste Calib Data'!$A:$A,0)+(ROW()-ROW($A$87)-1),COLUMN()-1)</f>
        <v>1.9701090000000001</v>
      </c>
      <c r="F98" s="4">
        <f>INDEX('Paste Calib Data'!$1:$1048576,MATCH($A$87,'Paste Calib Data'!$A:$A,0)+(ROW()-ROW($A$87)-1),COLUMN()-1)</f>
        <v>1.9701090000000001</v>
      </c>
      <c r="G98" s="4">
        <f>INDEX('Paste Calib Data'!$1:$1048576,MATCH($A$87,'Paste Calib Data'!$A:$A,0)+(ROW()-ROW($A$87)-1),COLUMN()-1)</f>
        <v>1.9701090000000001</v>
      </c>
      <c r="H98" s="4">
        <f>INDEX('Paste Calib Data'!$1:$1048576,MATCH($A$87,'Paste Calib Data'!$A:$A,0)+(ROW()-ROW($A$87)-1),COLUMN()-1)</f>
        <v>1.9701090000000001</v>
      </c>
      <c r="I98" s="4">
        <f>INDEX('Paste Calib Data'!$1:$1048576,MATCH($A$87,'Paste Calib Data'!$A:$A,0)+(ROW()-ROW($A$87)-1),COLUMN()-1)</f>
        <v>1.4945649999999999</v>
      </c>
      <c r="J98" s="4">
        <f>INDEX('Paste Calib Data'!$1:$1048576,MATCH($A$87,'Paste Calib Data'!$A:$A,0)+(ROW()-ROW($A$87)-1),COLUMN()-1)</f>
        <v>0</v>
      </c>
      <c r="K98" s="4">
        <f>INDEX('Paste Calib Data'!$1:$1048576,MATCH($A$87,'Paste Calib Data'!$A:$A,0)+(ROW()-ROW($A$87)-1),COLUMN()-1)</f>
        <v>0</v>
      </c>
      <c r="L98" s="4">
        <f>INDEX('Paste Calib Data'!$1:$1048576,MATCH($A$87,'Paste Calib Data'!$A:$A,0)+(ROW()-ROW($A$87)-1),COLUMN()-1)</f>
        <v>0</v>
      </c>
      <c r="M98" s="4">
        <f>INDEX('Paste Calib Data'!$1:$1048576,MATCH($A$87,'Paste Calib Data'!$A:$A,0)+(ROW()-ROW($A$87)-1),COLUMN()-1)</f>
        <v>0</v>
      </c>
      <c r="N98" s="4">
        <f>INDEX('Paste Calib Data'!$1:$1048576,MATCH($A$87,'Paste Calib Data'!$A:$A,0)+(ROW()-ROW($A$87)-1),COLUMN()-1)</f>
        <v>0</v>
      </c>
      <c r="O98" s="4">
        <f>INDEX('Paste Calib Data'!$1:$1048576,MATCH($A$87,'Paste Calib Data'!$A:$A,0)+(ROW()-ROW($A$87)-1),COLUMN()-1)</f>
        <v>0</v>
      </c>
      <c r="P98" s="4">
        <f>INDEX('Paste Calib Data'!$1:$1048576,MATCH($A$87,'Paste Calib Data'!$A:$A,0)+(ROW()-ROW($A$87)-1),COLUMN()-1)</f>
        <v>0</v>
      </c>
      <c r="Q98" s="4">
        <f>INDEX('Paste Calib Data'!$1:$1048576,MATCH($A$87,'Paste Calib Data'!$A:$A,0)+(ROW()-ROW($A$87)-1),COLUMN()-1)</f>
        <v>0</v>
      </c>
      <c r="R98" s="4">
        <f>INDEX('Paste Calib Data'!$1:$1048576,MATCH($A$87,'Paste Calib Data'!$A:$A,0)+(ROW()-ROW($A$87)-1),COLUMN()-1)</f>
        <v>0</v>
      </c>
      <c r="S98" s="12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12">
        <f t="shared" si="13"/>
        <v>0</v>
      </c>
      <c r="C99" s="4">
        <f>INDEX('Paste Calib Data'!$1:$1048576,MATCH($A$87,'Paste Calib Data'!$A:$A,0)+(ROW()-ROW($A$87)-1),COLUMN()-1)</f>
        <v>0</v>
      </c>
      <c r="D99" s="4">
        <f>INDEX('Paste Calib Data'!$1:$1048576,MATCH($A$87,'Paste Calib Data'!$A:$A,0)+(ROW()-ROW($A$87)-1),COLUMN()-1)</f>
        <v>1.4945649999999999</v>
      </c>
      <c r="E99" s="4">
        <f>INDEX('Paste Calib Data'!$1:$1048576,MATCH($A$87,'Paste Calib Data'!$A:$A,0)+(ROW()-ROW($A$87)-1),COLUMN()-1)</f>
        <v>1.9701090000000001</v>
      </c>
      <c r="F99" s="4">
        <f>INDEX('Paste Calib Data'!$1:$1048576,MATCH($A$87,'Paste Calib Data'!$A:$A,0)+(ROW()-ROW($A$87)-1),COLUMN()-1)</f>
        <v>1.9701090000000001</v>
      </c>
      <c r="G99" s="4">
        <f>INDEX('Paste Calib Data'!$1:$1048576,MATCH($A$87,'Paste Calib Data'!$A:$A,0)+(ROW()-ROW($A$87)-1),COLUMN()-1)</f>
        <v>1.9701090000000001</v>
      </c>
      <c r="H99" s="4">
        <f>INDEX('Paste Calib Data'!$1:$1048576,MATCH($A$87,'Paste Calib Data'!$A:$A,0)+(ROW()-ROW($A$87)-1),COLUMN()-1)</f>
        <v>1.9701090000000001</v>
      </c>
      <c r="I99" s="4">
        <f>INDEX('Paste Calib Data'!$1:$1048576,MATCH($A$87,'Paste Calib Data'!$A:$A,0)+(ROW()-ROW($A$87)-1),COLUMN()-1)</f>
        <v>1.4945649999999999</v>
      </c>
      <c r="J99" s="4">
        <f>INDEX('Paste Calib Data'!$1:$1048576,MATCH($A$87,'Paste Calib Data'!$A:$A,0)+(ROW()-ROW($A$87)-1),COLUMN()-1)</f>
        <v>0</v>
      </c>
      <c r="K99" s="4">
        <f>INDEX('Paste Calib Data'!$1:$1048576,MATCH($A$87,'Paste Calib Data'!$A:$A,0)+(ROW()-ROW($A$87)-1),COLUMN()-1)</f>
        <v>0</v>
      </c>
      <c r="L99" s="4">
        <f>INDEX('Paste Calib Data'!$1:$1048576,MATCH($A$87,'Paste Calib Data'!$A:$A,0)+(ROW()-ROW($A$87)-1),COLUMN()-1)</f>
        <v>0</v>
      </c>
      <c r="M99" s="4">
        <f>INDEX('Paste Calib Data'!$1:$1048576,MATCH($A$87,'Paste Calib Data'!$A:$A,0)+(ROW()-ROW($A$87)-1),COLUMN()-1)</f>
        <v>0</v>
      </c>
      <c r="N99" s="4">
        <f>INDEX('Paste Calib Data'!$1:$1048576,MATCH($A$87,'Paste Calib Data'!$A:$A,0)+(ROW()-ROW($A$87)-1),COLUMN()-1)</f>
        <v>0</v>
      </c>
      <c r="O99" s="4">
        <f>INDEX('Paste Calib Data'!$1:$1048576,MATCH($A$87,'Paste Calib Data'!$A:$A,0)+(ROW()-ROW($A$87)-1),COLUMN()-1)</f>
        <v>0</v>
      </c>
      <c r="P99" s="4">
        <f>INDEX('Paste Calib Data'!$1:$1048576,MATCH($A$87,'Paste Calib Data'!$A:$A,0)+(ROW()-ROW($A$87)-1),COLUMN()-1)</f>
        <v>0</v>
      </c>
      <c r="Q99" s="4">
        <f>INDEX('Paste Calib Data'!$1:$1048576,MATCH($A$87,'Paste Calib Data'!$A:$A,0)+(ROW()-ROW($A$87)-1),COLUMN()-1)</f>
        <v>0</v>
      </c>
      <c r="R99" s="4">
        <f>INDEX('Paste Calib Data'!$1:$1048576,MATCH($A$87,'Paste Calib Data'!$A:$A,0)+(ROW()-ROW($A$87)-1),COLUMN()-1)</f>
        <v>0</v>
      </c>
      <c r="S99" s="12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12">
        <f t="shared" si="13"/>
        <v>0</v>
      </c>
      <c r="C100" s="4">
        <f>INDEX('Paste Calib Data'!$1:$1048576,MATCH($A$87,'Paste Calib Data'!$A:$A,0)+(ROW()-ROW($A$87)-1),COLUMN()-1)</f>
        <v>0</v>
      </c>
      <c r="D100" s="4">
        <f>INDEX('Paste Calib Data'!$1:$1048576,MATCH($A$87,'Paste Calib Data'!$A:$A,0)+(ROW()-ROW($A$87)-1),COLUMN()-1)</f>
        <v>1.4945649999999999</v>
      </c>
      <c r="E100" s="4">
        <f>INDEX('Paste Calib Data'!$1:$1048576,MATCH($A$87,'Paste Calib Data'!$A:$A,0)+(ROW()-ROW($A$87)-1),COLUMN()-1)</f>
        <v>1.9701090000000001</v>
      </c>
      <c r="F100" s="4">
        <f>INDEX('Paste Calib Data'!$1:$1048576,MATCH($A$87,'Paste Calib Data'!$A:$A,0)+(ROW()-ROW($A$87)-1),COLUMN()-1)</f>
        <v>1.9701090000000001</v>
      </c>
      <c r="G100" s="4">
        <f>INDEX('Paste Calib Data'!$1:$1048576,MATCH($A$87,'Paste Calib Data'!$A:$A,0)+(ROW()-ROW($A$87)-1),COLUMN()-1)</f>
        <v>1.9701090000000001</v>
      </c>
      <c r="H100" s="4">
        <f>INDEX('Paste Calib Data'!$1:$1048576,MATCH($A$87,'Paste Calib Data'!$A:$A,0)+(ROW()-ROW($A$87)-1),COLUMN()-1)</f>
        <v>1.9701090000000001</v>
      </c>
      <c r="I100" s="4">
        <f>INDEX('Paste Calib Data'!$1:$1048576,MATCH($A$87,'Paste Calib Data'!$A:$A,0)+(ROW()-ROW($A$87)-1),COLUMN()-1)</f>
        <v>0</v>
      </c>
      <c r="J100" s="4">
        <f>INDEX('Paste Calib Data'!$1:$1048576,MATCH($A$87,'Paste Calib Data'!$A:$A,0)+(ROW()-ROW($A$87)-1),COLUMN()-1)</f>
        <v>0</v>
      </c>
      <c r="K100" s="4">
        <f>INDEX('Paste Calib Data'!$1:$1048576,MATCH($A$87,'Paste Calib Data'!$A:$A,0)+(ROW()-ROW($A$87)-1),COLUMN()-1)</f>
        <v>0</v>
      </c>
      <c r="L100" s="4">
        <f>INDEX('Paste Calib Data'!$1:$1048576,MATCH($A$87,'Paste Calib Data'!$A:$A,0)+(ROW()-ROW($A$87)-1),COLUMN()-1)</f>
        <v>0</v>
      </c>
      <c r="M100" s="4">
        <f>INDEX('Paste Calib Data'!$1:$1048576,MATCH($A$87,'Paste Calib Data'!$A:$A,0)+(ROW()-ROW($A$87)-1),COLUMN()-1)</f>
        <v>0</v>
      </c>
      <c r="N100" s="4">
        <f>INDEX('Paste Calib Data'!$1:$1048576,MATCH($A$87,'Paste Calib Data'!$A:$A,0)+(ROW()-ROW($A$87)-1),COLUMN()-1)</f>
        <v>0</v>
      </c>
      <c r="O100" s="4">
        <f>INDEX('Paste Calib Data'!$1:$1048576,MATCH($A$87,'Paste Calib Data'!$A:$A,0)+(ROW()-ROW($A$87)-1),COLUMN()-1)</f>
        <v>0</v>
      </c>
      <c r="P100" s="4">
        <f>INDEX('Paste Calib Data'!$1:$1048576,MATCH($A$87,'Paste Calib Data'!$A:$A,0)+(ROW()-ROW($A$87)-1),COLUMN()-1)</f>
        <v>0</v>
      </c>
      <c r="Q100" s="4">
        <f>INDEX('Paste Calib Data'!$1:$1048576,MATCH($A$87,'Paste Calib Data'!$A:$A,0)+(ROW()-ROW($A$87)-1),COLUMN()-1)</f>
        <v>0</v>
      </c>
      <c r="R100" s="4">
        <f>INDEX('Paste Calib Data'!$1:$1048576,MATCH($A$87,'Paste Calib Data'!$A:$A,0)+(ROW()-ROW($A$87)-1),COLUMN()-1)</f>
        <v>0</v>
      </c>
      <c r="S100" s="12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12">
        <f t="shared" si="13"/>
        <v>0</v>
      </c>
      <c r="C101" s="4">
        <f>INDEX('Paste Calib Data'!$1:$1048576,MATCH($A$87,'Paste Calib Data'!$A:$A,0)+(ROW()-ROW($A$87)-1),COLUMN()-1)</f>
        <v>0</v>
      </c>
      <c r="D101" s="4">
        <f>INDEX('Paste Calib Data'!$1:$1048576,MATCH($A$87,'Paste Calib Data'!$A:$A,0)+(ROW()-ROW($A$87)-1),COLUMN()-1)</f>
        <v>0</v>
      </c>
      <c r="E101" s="4">
        <f>INDEX('Paste Calib Data'!$1:$1048576,MATCH($A$87,'Paste Calib Data'!$A:$A,0)+(ROW()-ROW($A$87)-1),COLUMN()-1)</f>
        <v>0</v>
      </c>
      <c r="F101" s="4">
        <f>INDEX('Paste Calib Data'!$1:$1048576,MATCH($A$87,'Paste Calib Data'!$A:$A,0)+(ROW()-ROW($A$87)-1),COLUMN()-1)</f>
        <v>0</v>
      </c>
      <c r="G101" s="4">
        <f>INDEX('Paste Calib Data'!$1:$1048576,MATCH($A$87,'Paste Calib Data'!$A:$A,0)+(ROW()-ROW($A$87)-1),COLUMN()-1)</f>
        <v>0</v>
      </c>
      <c r="H101" s="4">
        <f>INDEX('Paste Calib Data'!$1:$1048576,MATCH($A$87,'Paste Calib Data'!$A:$A,0)+(ROW()-ROW($A$87)-1),COLUMN()-1)</f>
        <v>0</v>
      </c>
      <c r="I101" s="4">
        <f>INDEX('Paste Calib Data'!$1:$1048576,MATCH($A$87,'Paste Calib Data'!$A:$A,0)+(ROW()-ROW($A$87)-1),COLUMN()-1)</f>
        <v>0</v>
      </c>
      <c r="J101" s="4">
        <f>INDEX('Paste Calib Data'!$1:$1048576,MATCH($A$87,'Paste Calib Data'!$A:$A,0)+(ROW()-ROW($A$87)-1),COLUMN()-1)</f>
        <v>0</v>
      </c>
      <c r="K101" s="4">
        <f>INDEX('Paste Calib Data'!$1:$1048576,MATCH($A$87,'Paste Calib Data'!$A:$A,0)+(ROW()-ROW($A$87)-1),COLUMN()-1)</f>
        <v>0</v>
      </c>
      <c r="L101" s="4">
        <f>INDEX('Paste Calib Data'!$1:$1048576,MATCH($A$87,'Paste Calib Data'!$A:$A,0)+(ROW()-ROW($A$87)-1),COLUMN()-1)</f>
        <v>0</v>
      </c>
      <c r="M101" s="4">
        <f>INDEX('Paste Calib Data'!$1:$1048576,MATCH($A$87,'Paste Calib Data'!$A:$A,0)+(ROW()-ROW($A$87)-1),COLUMN()-1)</f>
        <v>0</v>
      </c>
      <c r="N101" s="4">
        <f>INDEX('Paste Calib Data'!$1:$1048576,MATCH($A$87,'Paste Calib Data'!$A:$A,0)+(ROW()-ROW($A$87)-1),COLUMN()-1)</f>
        <v>0</v>
      </c>
      <c r="O101" s="4">
        <f>INDEX('Paste Calib Data'!$1:$1048576,MATCH($A$87,'Paste Calib Data'!$A:$A,0)+(ROW()-ROW($A$87)-1),COLUMN()-1)</f>
        <v>0</v>
      </c>
      <c r="P101" s="4">
        <f>INDEX('Paste Calib Data'!$1:$1048576,MATCH($A$87,'Paste Calib Data'!$A:$A,0)+(ROW()-ROW($A$87)-1),COLUMN()-1)</f>
        <v>0</v>
      </c>
      <c r="Q101" s="4">
        <f>INDEX('Paste Calib Data'!$1:$1048576,MATCH($A$87,'Paste Calib Data'!$A:$A,0)+(ROW()-ROW($A$87)-1),COLUMN()-1)</f>
        <v>0</v>
      </c>
      <c r="R101" s="4">
        <f>INDEX('Paste Calib Data'!$1:$1048576,MATCH($A$87,'Paste Calib Data'!$A:$A,0)+(ROW()-ROW($A$87)-1),COLUMN()-1)</f>
        <v>0</v>
      </c>
      <c r="S101" s="12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12">
        <f t="shared" si="13"/>
        <v>0</v>
      </c>
      <c r="C102" s="4">
        <f>INDEX('Paste Calib Data'!$1:$1048576,MATCH($A$87,'Paste Calib Data'!$A:$A,0)+(ROW()-ROW($A$87)-1),COLUMN()-1)</f>
        <v>0</v>
      </c>
      <c r="D102" s="4">
        <f>INDEX('Paste Calib Data'!$1:$1048576,MATCH($A$87,'Paste Calib Data'!$A:$A,0)+(ROW()-ROW($A$87)-1),COLUMN()-1)</f>
        <v>0</v>
      </c>
      <c r="E102" s="4">
        <f>INDEX('Paste Calib Data'!$1:$1048576,MATCH($A$87,'Paste Calib Data'!$A:$A,0)+(ROW()-ROW($A$87)-1),COLUMN()-1)</f>
        <v>0</v>
      </c>
      <c r="F102" s="4">
        <f>INDEX('Paste Calib Data'!$1:$1048576,MATCH($A$87,'Paste Calib Data'!$A:$A,0)+(ROW()-ROW($A$87)-1),COLUMN()-1)</f>
        <v>0</v>
      </c>
      <c r="G102" s="4">
        <f>INDEX('Paste Calib Data'!$1:$1048576,MATCH($A$87,'Paste Calib Data'!$A:$A,0)+(ROW()-ROW($A$87)-1),COLUMN()-1)</f>
        <v>0</v>
      </c>
      <c r="H102" s="4">
        <f>INDEX('Paste Calib Data'!$1:$1048576,MATCH($A$87,'Paste Calib Data'!$A:$A,0)+(ROW()-ROW($A$87)-1),COLUMN()-1)</f>
        <v>0</v>
      </c>
      <c r="I102" s="4">
        <f>INDEX('Paste Calib Data'!$1:$1048576,MATCH($A$87,'Paste Calib Data'!$A:$A,0)+(ROW()-ROW($A$87)-1),COLUMN()-1)</f>
        <v>0</v>
      </c>
      <c r="J102" s="4">
        <f>INDEX('Paste Calib Data'!$1:$1048576,MATCH($A$87,'Paste Calib Data'!$A:$A,0)+(ROW()-ROW($A$87)-1),COLUMN()-1)</f>
        <v>0</v>
      </c>
      <c r="K102" s="4">
        <f>INDEX('Paste Calib Data'!$1:$1048576,MATCH($A$87,'Paste Calib Data'!$A:$A,0)+(ROW()-ROW($A$87)-1),COLUMN()-1)</f>
        <v>0</v>
      </c>
      <c r="L102" s="4">
        <f>INDEX('Paste Calib Data'!$1:$1048576,MATCH($A$87,'Paste Calib Data'!$A:$A,0)+(ROW()-ROW($A$87)-1),COLUMN()-1)</f>
        <v>0</v>
      </c>
      <c r="M102" s="4">
        <f>INDEX('Paste Calib Data'!$1:$1048576,MATCH($A$87,'Paste Calib Data'!$A:$A,0)+(ROW()-ROW($A$87)-1),COLUMN()-1)</f>
        <v>0</v>
      </c>
      <c r="N102" s="4">
        <f>INDEX('Paste Calib Data'!$1:$1048576,MATCH($A$87,'Paste Calib Data'!$A:$A,0)+(ROW()-ROW($A$87)-1),COLUMN()-1)</f>
        <v>0</v>
      </c>
      <c r="O102" s="4">
        <f>INDEX('Paste Calib Data'!$1:$1048576,MATCH($A$87,'Paste Calib Data'!$A:$A,0)+(ROW()-ROW($A$87)-1),COLUMN()-1)</f>
        <v>0</v>
      </c>
      <c r="P102" s="4">
        <f>INDEX('Paste Calib Data'!$1:$1048576,MATCH($A$87,'Paste Calib Data'!$A:$A,0)+(ROW()-ROW($A$87)-1),COLUMN()-1)</f>
        <v>0</v>
      </c>
      <c r="Q102" s="4">
        <f>INDEX('Paste Calib Data'!$1:$1048576,MATCH($A$87,'Paste Calib Data'!$A:$A,0)+(ROW()-ROW($A$87)-1),COLUMN()-1)</f>
        <v>0</v>
      </c>
      <c r="R102" s="4">
        <f>INDEX('Paste Calib Data'!$1:$1048576,MATCH($A$87,'Paste Calib Data'!$A:$A,0)+(ROW()-ROW($A$87)-1),COLUMN()-1)</f>
        <v>0</v>
      </c>
      <c r="S102" s="12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12">
        <f t="shared" si="13"/>
        <v>0</v>
      </c>
      <c r="C103" s="4">
        <f>INDEX('Paste Calib Data'!$1:$1048576,MATCH($A$87,'Paste Calib Data'!$A:$A,0)+(ROW()-ROW($A$87)-1),COLUMN()-1)</f>
        <v>0</v>
      </c>
      <c r="D103" s="4">
        <f>INDEX('Paste Calib Data'!$1:$1048576,MATCH($A$87,'Paste Calib Data'!$A:$A,0)+(ROW()-ROW($A$87)-1),COLUMN()-1)</f>
        <v>0</v>
      </c>
      <c r="E103" s="4">
        <f>INDEX('Paste Calib Data'!$1:$1048576,MATCH($A$87,'Paste Calib Data'!$A:$A,0)+(ROW()-ROW($A$87)-1),COLUMN()-1)</f>
        <v>0</v>
      </c>
      <c r="F103" s="4">
        <f>INDEX('Paste Calib Data'!$1:$1048576,MATCH($A$87,'Paste Calib Data'!$A:$A,0)+(ROW()-ROW($A$87)-1),COLUMN()-1)</f>
        <v>0</v>
      </c>
      <c r="G103" s="4">
        <f>INDEX('Paste Calib Data'!$1:$1048576,MATCH($A$87,'Paste Calib Data'!$A:$A,0)+(ROW()-ROW($A$87)-1),COLUMN()-1)</f>
        <v>0</v>
      </c>
      <c r="H103" s="4">
        <f>INDEX('Paste Calib Data'!$1:$1048576,MATCH($A$87,'Paste Calib Data'!$A:$A,0)+(ROW()-ROW($A$87)-1),COLUMN()-1)</f>
        <v>0</v>
      </c>
      <c r="I103" s="4">
        <f>INDEX('Paste Calib Data'!$1:$1048576,MATCH($A$87,'Paste Calib Data'!$A:$A,0)+(ROW()-ROW($A$87)-1),COLUMN()-1)</f>
        <v>0</v>
      </c>
      <c r="J103" s="4">
        <f>INDEX('Paste Calib Data'!$1:$1048576,MATCH($A$87,'Paste Calib Data'!$A:$A,0)+(ROW()-ROW($A$87)-1),COLUMN()-1)</f>
        <v>0</v>
      </c>
      <c r="K103" s="4">
        <f>INDEX('Paste Calib Data'!$1:$1048576,MATCH($A$87,'Paste Calib Data'!$A:$A,0)+(ROW()-ROW($A$87)-1),COLUMN()-1)</f>
        <v>0</v>
      </c>
      <c r="L103" s="4">
        <f>INDEX('Paste Calib Data'!$1:$1048576,MATCH($A$87,'Paste Calib Data'!$A:$A,0)+(ROW()-ROW($A$87)-1),COLUMN()-1)</f>
        <v>0</v>
      </c>
      <c r="M103" s="4">
        <f>INDEX('Paste Calib Data'!$1:$1048576,MATCH($A$87,'Paste Calib Data'!$A:$A,0)+(ROW()-ROW($A$87)-1),COLUMN()-1)</f>
        <v>0</v>
      </c>
      <c r="N103" s="4">
        <f>INDEX('Paste Calib Data'!$1:$1048576,MATCH($A$87,'Paste Calib Data'!$A:$A,0)+(ROW()-ROW($A$87)-1),COLUMN()-1)</f>
        <v>0</v>
      </c>
      <c r="O103" s="4">
        <f>INDEX('Paste Calib Data'!$1:$1048576,MATCH($A$87,'Paste Calib Data'!$A:$A,0)+(ROW()-ROW($A$87)-1),COLUMN()-1)</f>
        <v>0</v>
      </c>
      <c r="P103" s="4">
        <f>INDEX('Paste Calib Data'!$1:$1048576,MATCH($A$87,'Paste Calib Data'!$A:$A,0)+(ROW()-ROW($A$87)-1),COLUMN()-1)</f>
        <v>0</v>
      </c>
      <c r="Q103" s="4">
        <f>INDEX('Paste Calib Data'!$1:$1048576,MATCH($A$87,'Paste Calib Data'!$A:$A,0)+(ROW()-ROW($A$87)-1),COLUMN()-1)</f>
        <v>0</v>
      </c>
      <c r="R103" s="4">
        <f>INDEX('Paste Calib Data'!$1:$1048576,MATCH($A$87,'Paste Calib Data'!$A:$A,0)+(ROW()-ROW($A$87)-1),COLUMN()-1)</f>
        <v>0</v>
      </c>
      <c r="S103" s="12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12">
        <f t="shared" si="13"/>
        <v>0</v>
      </c>
      <c r="C104" s="4">
        <f>INDEX('Paste Calib Data'!$1:$1048576,MATCH($A$87,'Paste Calib Data'!$A:$A,0)+(ROW()-ROW($A$87)-1),COLUMN()-1)</f>
        <v>0</v>
      </c>
      <c r="D104" s="4">
        <f>INDEX('Paste Calib Data'!$1:$1048576,MATCH($A$87,'Paste Calib Data'!$A:$A,0)+(ROW()-ROW($A$87)-1),COLUMN()-1)</f>
        <v>0</v>
      </c>
      <c r="E104" s="4">
        <f>INDEX('Paste Calib Data'!$1:$1048576,MATCH($A$87,'Paste Calib Data'!$A:$A,0)+(ROW()-ROW($A$87)-1),COLUMN()-1)</f>
        <v>0</v>
      </c>
      <c r="F104" s="4">
        <f>INDEX('Paste Calib Data'!$1:$1048576,MATCH($A$87,'Paste Calib Data'!$A:$A,0)+(ROW()-ROW($A$87)-1),COLUMN()-1)</f>
        <v>0</v>
      </c>
      <c r="G104" s="4">
        <f>INDEX('Paste Calib Data'!$1:$1048576,MATCH($A$87,'Paste Calib Data'!$A:$A,0)+(ROW()-ROW($A$87)-1),COLUMN()-1)</f>
        <v>0</v>
      </c>
      <c r="H104" s="4">
        <f>INDEX('Paste Calib Data'!$1:$1048576,MATCH($A$87,'Paste Calib Data'!$A:$A,0)+(ROW()-ROW($A$87)-1),COLUMN()-1)</f>
        <v>0</v>
      </c>
      <c r="I104" s="4">
        <f>INDEX('Paste Calib Data'!$1:$1048576,MATCH($A$87,'Paste Calib Data'!$A:$A,0)+(ROW()-ROW($A$87)-1),COLUMN()-1)</f>
        <v>0</v>
      </c>
      <c r="J104" s="4">
        <f>INDEX('Paste Calib Data'!$1:$1048576,MATCH($A$87,'Paste Calib Data'!$A:$A,0)+(ROW()-ROW($A$87)-1),COLUMN()-1)</f>
        <v>0</v>
      </c>
      <c r="K104" s="4">
        <f>INDEX('Paste Calib Data'!$1:$1048576,MATCH($A$87,'Paste Calib Data'!$A:$A,0)+(ROW()-ROW($A$87)-1),COLUMN()-1)</f>
        <v>0</v>
      </c>
      <c r="L104" s="4">
        <f>INDEX('Paste Calib Data'!$1:$1048576,MATCH($A$87,'Paste Calib Data'!$A:$A,0)+(ROW()-ROW($A$87)-1),COLUMN()-1)</f>
        <v>0</v>
      </c>
      <c r="M104" s="4">
        <f>INDEX('Paste Calib Data'!$1:$1048576,MATCH($A$87,'Paste Calib Data'!$A:$A,0)+(ROW()-ROW($A$87)-1),COLUMN()-1)</f>
        <v>0</v>
      </c>
      <c r="N104" s="4">
        <f>INDEX('Paste Calib Data'!$1:$1048576,MATCH($A$87,'Paste Calib Data'!$A:$A,0)+(ROW()-ROW($A$87)-1),COLUMN()-1)</f>
        <v>0</v>
      </c>
      <c r="O104" s="4">
        <f>INDEX('Paste Calib Data'!$1:$1048576,MATCH($A$87,'Paste Calib Data'!$A:$A,0)+(ROW()-ROW($A$87)-1),COLUMN()-1)</f>
        <v>5.3668480000000001</v>
      </c>
      <c r="P104" s="4">
        <f>INDEX('Paste Calib Data'!$1:$1048576,MATCH($A$87,'Paste Calib Data'!$A:$A,0)+(ROW()-ROW($A$87)-1),COLUMN()-1)</f>
        <v>8.0163049999999991</v>
      </c>
      <c r="Q104" s="4">
        <f>INDEX('Paste Calib Data'!$1:$1048576,MATCH($A$87,'Paste Calib Data'!$A:$A,0)+(ROW()-ROW($A$87)-1),COLUMN()-1)</f>
        <v>10.190218</v>
      </c>
      <c r="R104" s="4">
        <f>INDEX('Paste Calib Data'!$1:$1048576,MATCH($A$87,'Paste Calib Data'!$A:$A,0)+(ROW()-ROW($A$87)-1),COLUMN()-1)</f>
        <v>11.073370000000001</v>
      </c>
      <c r="S104" s="12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12">
        <f t="shared" si="13"/>
        <v>0</v>
      </c>
      <c r="C105" s="4">
        <f>INDEX('Paste Calib Data'!$1:$1048576,MATCH($A$87,'Paste Calib Data'!$A:$A,0)+(ROW()-ROW($A$87)-1),COLUMN()-1)</f>
        <v>0</v>
      </c>
      <c r="D105" s="4">
        <f>INDEX('Paste Calib Data'!$1:$1048576,MATCH($A$87,'Paste Calib Data'!$A:$A,0)+(ROW()-ROW($A$87)-1),COLUMN()-1)</f>
        <v>0</v>
      </c>
      <c r="E105" s="4">
        <f>INDEX('Paste Calib Data'!$1:$1048576,MATCH($A$87,'Paste Calib Data'!$A:$A,0)+(ROW()-ROW($A$87)-1),COLUMN()-1)</f>
        <v>0</v>
      </c>
      <c r="F105" s="4">
        <f>INDEX('Paste Calib Data'!$1:$1048576,MATCH($A$87,'Paste Calib Data'!$A:$A,0)+(ROW()-ROW($A$87)-1),COLUMN()-1)</f>
        <v>0</v>
      </c>
      <c r="G105" s="4">
        <f>INDEX('Paste Calib Data'!$1:$1048576,MATCH($A$87,'Paste Calib Data'!$A:$A,0)+(ROW()-ROW($A$87)-1),COLUMN()-1)</f>
        <v>0</v>
      </c>
      <c r="H105" s="4">
        <f>INDEX('Paste Calib Data'!$1:$1048576,MATCH($A$87,'Paste Calib Data'!$A:$A,0)+(ROW()-ROW($A$87)-1),COLUMN()-1)</f>
        <v>0</v>
      </c>
      <c r="I105" s="4">
        <f>INDEX('Paste Calib Data'!$1:$1048576,MATCH($A$87,'Paste Calib Data'!$A:$A,0)+(ROW()-ROW($A$87)-1),COLUMN()-1)</f>
        <v>0</v>
      </c>
      <c r="J105" s="4">
        <f>INDEX('Paste Calib Data'!$1:$1048576,MATCH($A$87,'Paste Calib Data'!$A:$A,0)+(ROW()-ROW($A$87)-1),COLUMN()-1)</f>
        <v>0</v>
      </c>
      <c r="K105" s="4">
        <f>INDEX('Paste Calib Data'!$1:$1048576,MATCH($A$87,'Paste Calib Data'!$A:$A,0)+(ROW()-ROW($A$87)-1),COLUMN()-1)</f>
        <v>0</v>
      </c>
      <c r="L105" s="4">
        <f>INDEX('Paste Calib Data'!$1:$1048576,MATCH($A$87,'Paste Calib Data'!$A:$A,0)+(ROW()-ROW($A$87)-1),COLUMN()-1)</f>
        <v>0</v>
      </c>
      <c r="M105" s="4">
        <f>INDEX('Paste Calib Data'!$1:$1048576,MATCH($A$87,'Paste Calib Data'!$A:$A,0)+(ROW()-ROW($A$87)-1),COLUMN()-1)</f>
        <v>0</v>
      </c>
      <c r="N105" s="4">
        <f>INDEX('Paste Calib Data'!$1:$1048576,MATCH($A$87,'Paste Calib Data'!$A:$A,0)+(ROW()-ROW($A$87)-1),COLUMN()-1)</f>
        <v>7.6766310000000004</v>
      </c>
      <c r="O105" s="4">
        <f>INDEX('Paste Calib Data'!$1:$1048576,MATCH($A$87,'Paste Calib Data'!$A:$A,0)+(ROW()-ROW($A$87)-1),COLUMN()-1)</f>
        <v>9.3070649999999997</v>
      </c>
      <c r="P105" s="4">
        <f>INDEX('Paste Calib Data'!$1:$1048576,MATCH($A$87,'Paste Calib Data'!$A:$A,0)+(ROW()-ROW($A$87)-1),COLUMN()-1)</f>
        <v>10.869565</v>
      </c>
      <c r="Q105" s="4">
        <f>INDEX('Paste Calib Data'!$1:$1048576,MATCH($A$87,'Paste Calib Data'!$A:$A,0)+(ROW()-ROW($A$87)-1),COLUMN()-1)</f>
        <v>11.413043999999999</v>
      </c>
      <c r="R105" s="4">
        <f>INDEX('Paste Calib Data'!$1:$1048576,MATCH($A$87,'Paste Calib Data'!$A:$A,0)+(ROW()-ROW($A$87)-1),COLUMN()-1)</f>
        <v>12.024457</v>
      </c>
      <c r="S105" s="12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12">
        <f t="shared" si="13"/>
        <v>0</v>
      </c>
      <c r="C106" s="4">
        <f>INDEX('Paste Calib Data'!$1:$1048576,MATCH($A$87,'Paste Calib Data'!$A:$A,0)+(ROW()-ROW($A$87)-1),COLUMN()-1)</f>
        <v>0</v>
      </c>
      <c r="D106" s="4">
        <f>INDEX('Paste Calib Data'!$1:$1048576,MATCH($A$87,'Paste Calib Data'!$A:$A,0)+(ROW()-ROW($A$87)-1),COLUMN()-1)</f>
        <v>0</v>
      </c>
      <c r="E106" s="4">
        <f>INDEX('Paste Calib Data'!$1:$1048576,MATCH($A$87,'Paste Calib Data'!$A:$A,0)+(ROW()-ROW($A$87)-1),COLUMN()-1)</f>
        <v>0</v>
      </c>
      <c r="F106" s="4">
        <f>INDEX('Paste Calib Data'!$1:$1048576,MATCH($A$87,'Paste Calib Data'!$A:$A,0)+(ROW()-ROW($A$87)-1),COLUMN()-1)</f>
        <v>0</v>
      </c>
      <c r="G106" s="4">
        <f>INDEX('Paste Calib Data'!$1:$1048576,MATCH($A$87,'Paste Calib Data'!$A:$A,0)+(ROW()-ROW($A$87)-1),COLUMN()-1)</f>
        <v>0</v>
      </c>
      <c r="H106" s="4">
        <f>INDEX('Paste Calib Data'!$1:$1048576,MATCH($A$87,'Paste Calib Data'!$A:$A,0)+(ROW()-ROW($A$87)-1),COLUMN()-1)</f>
        <v>0</v>
      </c>
      <c r="I106" s="4">
        <f>INDEX('Paste Calib Data'!$1:$1048576,MATCH($A$87,'Paste Calib Data'!$A:$A,0)+(ROW()-ROW($A$87)-1),COLUMN()-1)</f>
        <v>0</v>
      </c>
      <c r="J106" s="4">
        <f>INDEX('Paste Calib Data'!$1:$1048576,MATCH($A$87,'Paste Calib Data'!$A:$A,0)+(ROW()-ROW($A$87)-1),COLUMN()-1)</f>
        <v>0</v>
      </c>
      <c r="K106" s="4">
        <f>INDEX('Paste Calib Data'!$1:$1048576,MATCH($A$87,'Paste Calib Data'!$A:$A,0)+(ROW()-ROW($A$87)-1),COLUMN()-1)</f>
        <v>0</v>
      </c>
      <c r="L106" s="4">
        <f>INDEX('Paste Calib Data'!$1:$1048576,MATCH($A$87,'Paste Calib Data'!$A:$A,0)+(ROW()-ROW($A$87)-1),COLUMN()-1)</f>
        <v>0</v>
      </c>
      <c r="M106" s="4">
        <f>INDEX('Paste Calib Data'!$1:$1048576,MATCH($A$87,'Paste Calib Data'!$A:$A,0)+(ROW()-ROW($A$87)-1),COLUMN()-1)</f>
        <v>0</v>
      </c>
      <c r="N106" s="4">
        <f>INDEX('Paste Calib Data'!$1:$1048576,MATCH($A$87,'Paste Calib Data'!$A:$A,0)+(ROW()-ROW($A$87)-1),COLUMN()-1)</f>
        <v>7.6086960000000001</v>
      </c>
      <c r="O106" s="4">
        <f>INDEX('Paste Calib Data'!$1:$1048576,MATCH($A$87,'Paste Calib Data'!$A:$A,0)+(ROW()-ROW($A$87)-1),COLUMN()-1)</f>
        <v>10.190218</v>
      </c>
      <c r="P106" s="4">
        <f>INDEX('Paste Calib Data'!$1:$1048576,MATCH($A$87,'Paste Calib Data'!$A:$A,0)+(ROW()-ROW($A$87)-1),COLUMN()-1)</f>
        <v>10.733696</v>
      </c>
      <c r="Q106" s="4">
        <f>INDEX('Paste Calib Data'!$1:$1048576,MATCH($A$87,'Paste Calib Data'!$A:$A,0)+(ROW()-ROW($A$87)-1),COLUMN()-1)</f>
        <v>11.277174</v>
      </c>
      <c r="R106" s="4">
        <f>INDEX('Paste Calib Data'!$1:$1048576,MATCH($A$87,'Paste Calib Data'!$A:$A,0)+(ROW()-ROW($A$87)-1),COLUMN()-1)</f>
        <v>11.820652000000001</v>
      </c>
      <c r="S106" s="12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12">
        <f t="shared" si="13"/>
        <v>0</v>
      </c>
      <c r="C107" s="4">
        <f>INDEX('Paste Calib Data'!$1:$1048576,MATCH($A$87,'Paste Calib Data'!$A:$A,0)+(ROW()-ROW($A$87)-1),COLUMN()-1)</f>
        <v>0</v>
      </c>
      <c r="D107" s="4">
        <f>INDEX('Paste Calib Data'!$1:$1048576,MATCH($A$87,'Paste Calib Data'!$A:$A,0)+(ROW()-ROW($A$87)-1),COLUMN()-1)</f>
        <v>0</v>
      </c>
      <c r="E107" s="4">
        <f>INDEX('Paste Calib Data'!$1:$1048576,MATCH($A$87,'Paste Calib Data'!$A:$A,0)+(ROW()-ROW($A$87)-1),COLUMN()-1)</f>
        <v>0</v>
      </c>
      <c r="F107" s="4">
        <f>INDEX('Paste Calib Data'!$1:$1048576,MATCH($A$87,'Paste Calib Data'!$A:$A,0)+(ROW()-ROW($A$87)-1),COLUMN()-1)</f>
        <v>0</v>
      </c>
      <c r="G107" s="4">
        <f>INDEX('Paste Calib Data'!$1:$1048576,MATCH($A$87,'Paste Calib Data'!$A:$A,0)+(ROW()-ROW($A$87)-1),COLUMN()-1)</f>
        <v>0</v>
      </c>
      <c r="H107" s="4">
        <f>INDEX('Paste Calib Data'!$1:$1048576,MATCH($A$87,'Paste Calib Data'!$A:$A,0)+(ROW()-ROW($A$87)-1),COLUMN()-1)</f>
        <v>0</v>
      </c>
      <c r="I107" s="4">
        <f>INDEX('Paste Calib Data'!$1:$1048576,MATCH($A$87,'Paste Calib Data'!$A:$A,0)+(ROW()-ROW($A$87)-1),COLUMN()-1)</f>
        <v>0</v>
      </c>
      <c r="J107" s="4">
        <f>INDEX('Paste Calib Data'!$1:$1048576,MATCH($A$87,'Paste Calib Data'!$A:$A,0)+(ROW()-ROW($A$87)-1),COLUMN()-1)</f>
        <v>0</v>
      </c>
      <c r="K107" s="4">
        <f>INDEX('Paste Calib Data'!$1:$1048576,MATCH($A$87,'Paste Calib Data'!$A:$A,0)+(ROW()-ROW($A$87)-1),COLUMN()-1)</f>
        <v>0</v>
      </c>
      <c r="L107" s="4">
        <f>INDEX('Paste Calib Data'!$1:$1048576,MATCH($A$87,'Paste Calib Data'!$A:$A,0)+(ROW()-ROW($A$87)-1),COLUMN()-1)</f>
        <v>6.9972830000000004</v>
      </c>
      <c r="M107" s="4">
        <f>INDEX('Paste Calib Data'!$1:$1048576,MATCH($A$87,'Paste Calib Data'!$A:$A,0)+(ROW()-ROW($A$87)-1),COLUMN()-1)</f>
        <v>8.4239130000000007</v>
      </c>
      <c r="N107" s="4">
        <f>INDEX('Paste Calib Data'!$1:$1048576,MATCH($A$87,'Paste Calib Data'!$A:$A,0)+(ROW()-ROW($A$87)-1),COLUMN()-1)</f>
        <v>9.375</v>
      </c>
      <c r="O107" s="4">
        <f>INDEX('Paste Calib Data'!$1:$1048576,MATCH($A$87,'Paste Calib Data'!$A:$A,0)+(ROW()-ROW($A$87)-1),COLUMN()-1)</f>
        <v>9.9864130000000007</v>
      </c>
      <c r="P107" s="4">
        <f>INDEX('Paste Calib Data'!$1:$1048576,MATCH($A$87,'Paste Calib Data'!$A:$A,0)+(ROW()-ROW($A$87)-1),COLUMN()-1)</f>
        <v>10.529892</v>
      </c>
      <c r="Q107" s="4">
        <f>INDEX('Paste Calib Data'!$1:$1048576,MATCH($A$87,'Paste Calib Data'!$A:$A,0)+(ROW()-ROW($A$87)-1),COLUMN()-1)</f>
        <v>11.073370000000001</v>
      </c>
      <c r="R107" s="4">
        <f>INDEX('Paste Calib Data'!$1:$1048576,MATCH($A$87,'Paste Calib Data'!$A:$A,0)+(ROW()-ROW($A$87)-1),COLUMN()-1)</f>
        <v>11.480978</v>
      </c>
      <c r="S107" s="12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12">
        <f t="shared" si="13"/>
        <v>0</v>
      </c>
      <c r="C108" s="4">
        <f>INDEX('Paste Calib Data'!$1:$1048576,MATCH($A$87,'Paste Calib Data'!$A:$A,0)+(ROW()-ROW($A$87)-1),COLUMN()-1)</f>
        <v>0</v>
      </c>
      <c r="D108" s="4">
        <f>INDEX('Paste Calib Data'!$1:$1048576,MATCH($A$87,'Paste Calib Data'!$A:$A,0)+(ROW()-ROW($A$87)-1),COLUMN()-1)</f>
        <v>0</v>
      </c>
      <c r="E108" s="4">
        <f>INDEX('Paste Calib Data'!$1:$1048576,MATCH($A$87,'Paste Calib Data'!$A:$A,0)+(ROW()-ROW($A$87)-1),COLUMN()-1)</f>
        <v>0</v>
      </c>
      <c r="F108" s="4">
        <f>INDEX('Paste Calib Data'!$1:$1048576,MATCH($A$87,'Paste Calib Data'!$A:$A,0)+(ROW()-ROW($A$87)-1),COLUMN()-1)</f>
        <v>0</v>
      </c>
      <c r="G108" s="4">
        <f>INDEX('Paste Calib Data'!$1:$1048576,MATCH($A$87,'Paste Calib Data'!$A:$A,0)+(ROW()-ROW($A$87)-1),COLUMN()-1)</f>
        <v>0</v>
      </c>
      <c r="H108" s="4">
        <f>INDEX('Paste Calib Data'!$1:$1048576,MATCH($A$87,'Paste Calib Data'!$A:$A,0)+(ROW()-ROW($A$87)-1),COLUMN()-1)</f>
        <v>0</v>
      </c>
      <c r="I108" s="4">
        <f>INDEX('Paste Calib Data'!$1:$1048576,MATCH($A$87,'Paste Calib Data'!$A:$A,0)+(ROW()-ROW($A$87)-1),COLUMN()-1)</f>
        <v>0</v>
      </c>
      <c r="J108" s="4">
        <f>INDEX('Paste Calib Data'!$1:$1048576,MATCH($A$87,'Paste Calib Data'!$A:$A,0)+(ROW()-ROW($A$87)-1),COLUMN()-1)</f>
        <v>0</v>
      </c>
      <c r="K108" s="4">
        <f>INDEX('Paste Calib Data'!$1:$1048576,MATCH($A$87,'Paste Calib Data'!$A:$A,0)+(ROW()-ROW($A$87)-1),COLUMN()-1)</f>
        <v>0</v>
      </c>
      <c r="L108" s="4">
        <f>INDEX('Paste Calib Data'!$1:$1048576,MATCH($A$87,'Paste Calib Data'!$A:$A,0)+(ROW()-ROW($A$87)-1),COLUMN()-1)</f>
        <v>7.2010870000000002</v>
      </c>
      <c r="M108" s="4">
        <f>INDEX('Paste Calib Data'!$1:$1048576,MATCH($A$87,'Paste Calib Data'!$A:$A,0)+(ROW()-ROW($A$87)-1),COLUMN()-1)</f>
        <v>8.4239130000000007</v>
      </c>
      <c r="N108" s="4">
        <f>INDEX('Paste Calib Data'!$1:$1048576,MATCH($A$87,'Paste Calib Data'!$A:$A,0)+(ROW()-ROW($A$87)-1),COLUMN()-1)</f>
        <v>0</v>
      </c>
      <c r="O108" s="4">
        <f>INDEX('Paste Calib Data'!$1:$1048576,MATCH($A$87,'Paste Calib Data'!$A:$A,0)+(ROW()-ROW($A$87)-1),COLUMN()-1)</f>
        <v>0</v>
      </c>
      <c r="P108" s="4">
        <f>INDEX('Paste Calib Data'!$1:$1048576,MATCH($A$87,'Paste Calib Data'!$A:$A,0)+(ROW()-ROW($A$87)-1),COLUMN()-1)</f>
        <v>0</v>
      </c>
      <c r="Q108" s="4">
        <f>INDEX('Paste Calib Data'!$1:$1048576,MATCH($A$87,'Paste Calib Data'!$A:$A,0)+(ROW()-ROW($A$87)-1),COLUMN()-1)</f>
        <v>0</v>
      </c>
      <c r="R108" s="4">
        <f>INDEX('Paste Calib Data'!$1:$1048576,MATCH($A$87,'Paste Calib Data'!$A:$A,0)+(ROW()-ROW($A$87)-1),COLUMN()-1)</f>
        <v>0</v>
      </c>
      <c r="S108" s="12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12">
        <f>C109</f>
        <v>0</v>
      </c>
      <c r="C109" s="4">
        <f>INDEX('Paste Calib Data'!$1:$1048576,MATCH($A$87,'Paste Calib Data'!$A:$A,0)+(ROW()-ROW($A$87)-1),COLUMN()-1)</f>
        <v>0</v>
      </c>
      <c r="D109" s="4">
        <f>INDEX('Paste Calib Data'!$1:$1048576,MATCH($A$87,'Paste Calib Data'!$A:$A,0)+(ROW()-ROW($A$87)-1),COLUMN()-1)</f>
        <v>0</v>
      </c>
      <c r="E109" s="4">
        <f>INDEX('Paste Calib Data'!$1:$1048576,MATCH($A$87,'Paste Calib Data'!$A:$A,0)+(ROW()-ROW($A$87)-1),COLUMN()-1)</f>
        <v>0</v>
      </c>
      <c r="F109" s="4">
        <f>INDEX('Paste Calib Data'!$1:$1048576,MATCH($A$87,'Paste Calib Data'!$A:$A,0)+(ROW()-ROW($A$87)-1),COLUMN()-1)</f>
        <v>0</v>
      </c>
      <c r="G109" s="4">
        <f>INDEX('Paste Calib Data'!$1:$1048576,MATCH($A$87,'Paste Calib Data'!$A:$A,0)+(ROW()-ROW($A$87)-1),COLUMN()-1)</f>
        <v>0</v>
      </c>
      <c r="H109" s="4">
        <f>INDEX('Paste Calib Data'!$1:$1048576,MATCH($A$87,'Paste Calib Data'!$A:$A,0)+(ROW()-ROW($A$87)-1),COLUMN()-1)</f>
        <v>0</v>
      </c>
      <c r="I109" s="4">
        <f>INDEX('Paste Calib Data'!$1:$1048576,MATCH($A$87,'Paste Calib Data'!$A:$A,0)+(ROW()-ROW($A$87)-1),COLUMN()-1)</f>
        <v>0</v>
      </c>
      <c r="J109" s="4">
        <f>INDEX('Paste Calib Data'!$1:$1048576,MATCH($A$87,'Paste Calib Data'!$A:$A,0)+(ROW()-ROW($A$87)-1),COLUMN()-1)</f>
        <v>0</v>
      </c>
      <c r="K109" s="4">
        <f>INDEX('Paste Calib Data'!$1:$1048576,MATCH($A$87,'Paste Calib Data'!$A:$A,0)+(ROW()-ROW($A$87)-1),COLUMN()-1)</f>
        <v>0</v>
      </c>
      <c r="L109" s="4">
        <f>INDEX('Paste Calib Data'!$1:$1048576,MATCH($A$87,'Paste Calib Data'!$A:$A,0)+(ROW()-ROW($A$87)-1),COLUMN()-1)</f>
        <v>0</v>
      </c>
      <c r="M109" s="4">
        <f>INDEX('Paste Calib Data'!$1:$1048576,MATCH($A$87,'Paste Calib Data'!$A:$A,0)+(ROW()-ROW($A$87)-1),COLUMN()-1)</f>
        <v>0</v>
      </c>
      <c r="N109" s="4">
        <f>INDEX('Paste Calib Data'!$1:$1048576,MATCH($A$87,'Paste Calib Data'!$A:$A,0)+(ROW()-ROW($A$87)-1),COLUMN()-1)</f>
        <v>0</v>
      </c>
      <c r="O109" s="4">
        <f>INDEX('Paste Calib Data'!$1:$1048576,MATCH($A$87,'Paste Calib Data'!$A:$A,0)+(ROW()-ROW($A$87)-1),COLUMN()-1)</f>
        <v>0</v>
      </c>
      <c r="P109" s="4">
        <f>INDEX('Paste Calib Data'!$1:$1048576,MATCH($A$87,'Paste Calib Data'!$A:$A,0)+(ROW()-ROW($A$87)-1),COLUMN()-1)</f>
        <v>0</v>
      </c>
      <c r="Q109" s="4">
        <f>INDEX('Paste Calib Data'!$1:$1048576,MATCH($A$87,'Paste Calib Data'!$A:$A,0)+(ROW()-ROW($A$87)-1),COLUMN()-1)</f>
        <v>0</v>
      </c>
      <c r="R109" s="4">
        <f>INDEX('Paste Calib Data'!$1:$1048576,MATCH($A$87,'Paste Calib Data'!$A:$A,0)+(ROW()-ROW($A$87)-1),COLUMN()-1)</f>
        <v>0</v>
      </c>
      <c r="S109" s="12">
        <f t="shared" si="14"/>
        <v>0</v>
      </c>
    </row>
    <row r="110" spans="1:19" x14ac:dyDescent="0.25">
      <c r="A110" s="13">
        <f>A109+1</f>
        <v>3501</v>
      </c>
      <c r="B110" s="12">
        <f>B109</f>
        <v>0</v>
      </c>
      <c r="C110" s="12">
        <f>C109</f>
        <v>0</v>
      </c>
      <c r="D110" s="12">
        <f t="shared" ref="D110:S110" si="15">D109</f>
        <v>0</v>
      </c>
      <c r="E110" s="12">
        <f t="shared" si="15"/>
        <v>0</v>
      </c>
      <c r="F110" s="12">
        <f t="shared" si="15"/>
        <v>0</v>
      </c>
      <c r="G110" s="12">
        <f t="shared" si="15"/>
        <v>0</v>
      </c>
      <c r="H110" s="12">
        <f t="shared" si="15"/>
        <v>0</v>
      </c>
      <c r="I110" s="12">
        <f t="shared" si="15"/>
        <v>0</v>
      </c>
      <c r="J110" s="12">
        <f t="shared" si="15"/>
        <v>0</v>
      </c>
      <c r="K110" s="12">
        <f t="shared" si="15"/>
        <v>0</v>
      </c>
      <c r="L110" s="12">
        <f t="shared" si="15"/>
        <v>0</v>
      </c>
      <c r="M110" s="12">
        <f t="shared" si="15"/>
        <v>0</v>
      </c>
      <c r="N110" s="12">
        <f t="shared" si="15"/>
        <v>0</v>
      </c>
      <c r="O110" s="12">
        <f t="shared" si="15"/>
        <v>0</v>
      </c>
      <c r="P110" s="12">
        <f t="shared" si="15"/>
        <v>0</v>
      </c>
      <c r="Q110" s="12">
        <f t="shared" si="15"/>
        <v>0</v>
      </c>
      <c r="R110" s="12">
        <f t="shared" si="15"/>
        <v>0</v>
      </c>
      <c r="S110" s="12">
        <f t="shared" si="15"/>
        <v>0</v>
      </c>
    </row>
    <row r="112" spans="1:19" x14ac:dyDescent="0.25">
      <c r="A112" s="17" t="str">
        <f>IF(ISNUMBER($A$2),CONCATENATE("A9",$A$2,"17"),"F0502")</f>
        <v>F0502</v>
      </c>
      <c r="B112" s="51" t="str">
        <f>INDEX('Paste Calib Data'!$1:$1048576,MATCH($A$112,'Paste Calib Data'!$A:$A,0)+(ROW()-ROW($A$112)),COLUMN())</f>
        <v>Fuel Limiter, Boost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13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13">
        <f>P114+1</f>
        <v>33.4</v>
      </c>
    </row>
    <row r="115" spans="1:17" x14ac:dyDescent="0.25">
      <c r="A115" s="13">
        <f>A116-1</f>
        <v>474</v>
      </c>
      <c r="B115" s="12">
        <f>B116</f>
        <v>0</v>
      </c>
      <c r="C115" s="12">
        <f t="shared" ref="C115:Q115" si="16">C116</f>
        <v>0</v>
      </c>
      <c r="D115" s="12">
        <f t="shared" si="16"/>
        <v>0</v>
      </c>
      <c r="E115" s="12">
        <f t="shared" si="16"/>
        <v>0</v>
      </c>
      <c r="F115" s="12">
        <f t="shared" si="16"/>
        <v>0</v>
      </c>
      <c r="G115" s="12">
        <f t="shared" si="16"/>
        <v>0</v>
      </c>
      <c r="H115" s="12">
        <f t="shared" si="16"/>
        <v>0</v>
      </c>
      <c r="I115" s="12">
        <f t="shared" si="16"/>
        <v>0</v>
      </c>
      <c r="J115" s="12">
        <f t="shared" si="16"/>
        <v>0</v>
      </c>
      <c r="K115" s="12">
        <f t="shared" si="16"/>
        <v>0</v>
      </c>
      <c r="L115" s="12">
        <f t="shared" si="16"/>
        <v>0</v>
      </c>
      <c r="M115" s="12">
        <f t="shared" si="16"/>
        <v>0</v>
      </c>
      <c r="N115" s="12">
        <f t="shared" si="16"/>
        <v>0</v>
      </c>
      <c r="O115" s="12">
        <f t="shared" si="16"/>
        <v>0</v>
      </c>
      <c r="P115" s="12">
        <f t="shared" si="16"/>
        <v>0</v>
      </c>
      <c r="Q115" s="12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12">
        <f>C116</f>
        <v>0</v>
      </c>
      <c r="C116" s="4">
        <f>INDEX('Paste Calib Data'!$1:$1048576,MATCH($A$112,'Paste Calib Data'!$A:$A,0)+(ROW()-ROW($A$112)-1),COLUMN()-1)</f>
        <v>0</v>
      </c>
      <c r="D116" s="4">
        <f>INDEX('Paste Calib Data'!$1:$1048576,MATCH($A$112,'Paste Calib Data'!$A:$A,0)+(ROW()-ROW($A$112)-1),COLUMN()-1)</f>
        <v>0</v>
      </c>
      <c r="E116" s="4">
        <f>INDEX('Paste Calib Data'!$1:$1048576,MATCH($A$112,'Paste Calib Data'!$A:$A,0)+(ROW()-ROW($A$112)-1),COLUMN()-1)</f>
        <v>0</v>
      </c>
      <c r="F116" s="4">
        <f>INDEX('Paste Calib Data'!$1:$1048576,MATCH($A$112,'Paste Calib Data'!$A:$A,0)+(ROW()-ROW($A$112)-1),COLUMN()-1)</f>
        <v>0</v>
      </c>
      <c r="G116" s="4">
        <f>INDEX('Paste Calib Data'!$1:$1048576,MATCH($A$112,'Paste Calib Data'!$A:$A,0)+(ROW()-ROW($A$112)-1),COLUMN()-1)</f>
        <v>0</v>
      </c>
      <c r="H116" s="4">
        <f>INDEX('Paste Calib Data'!$1:$1048576,MATCH($A$112,'Paste Calib Data'!$A:$A,0)+(ROW()-ROW($A$112)-1),COLUMN()-1)</f>
        <v>0</v>
      </c>
      <c r="I116" s="4">
        <f>INDEX('Paste Calib Data'!$1:$1048576,MATCH($A$112,'Paste Calib Data'!$A:$A,0)+(ROW()-ROW($A$112)-1),COLUMN()-1)</f>
        <v>0</v>
      </c>
      <c r="J116" s="4">
        <f>INDEX('Paste Calib Data'!$1:$1048576,MATCH($A$112,'Paste Calib Data'!$A:$A,0)+(ROW()-ROW($A$112)-1),COLUMN()-1)</f>
        <v>0</v>
      </c>
      <c r="K116" s="4">
        <f>INDEX('Paste Calib Data'!$1:$1048576,MATCH($A$112,'Paste Calib Data'!$A:$A,0)+(ROW()-ROW($A$112)-1),COLUMN()-1)</f>
        <v>0</v>
      </c>
      <c r="L116" s="4">
        <f>INDEX('Paste Calib Data'!$1:$1048576,MATCH($A$112,'Paste Calib Data'!$A:$A,0)+(ROW()-ROW($A$112)-1),COLUMN()-1)</f>
        <v>0</v>
      </c>
      <c r="M116" s="4">
        <f>INDEX('Paste Calib Data'!$1:$1048576,MATCH($A$112,'Paste Calib Data'!$A:$A,0)+(ROW()-ROW($A$112)-1),COLUMN()-1)</f>
        <v>0</v>
      </c>
      <c r="N116" s="4">
        <f>INDEX('Paste Calib Data'!$1:$1048576,MATCH($A$112,'Paste Calib Data'!$A:$A,0)+(ROW()-ROW($A$112)-1),COLUMN()-1)</f>
        <v>0</v>
      </c>
      <c r="O116" s="4">
        <f>INDEX('Paste Calib Data'!$1:$1048576,MATCH($A$112,'Paste Calib Data'!$A:$A,0)+(ROW()-ROW($A$112)-1),COLUMN()-1)</f>
        <v>0</v>
      </c>
      <c r="P116" s="4">
        <f>INDEX('Paste Calib Data'!$1:$1048576,MATCH($A$112,'Paste Calib Data'!$A:$A,0)+(ROW()-ROW($A$112)-1),COLUMN()-1)</f>
        <v>0</v>
      </c>
      <c r="Q116" s="12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12">
        <f t="shared" ref="B117:B136" si="17">C117</f>
        <v>62.975544999999997</v>
      </c>
      <c r="C117" s="4">
        <f>INDEX('Paste Calib Data'!$1:$1048576,MATCH($A$112,'Paste Calib Data'!$A:$A,0)+(ROW()-ROW($A$112)-1),COLUMN()-1)</f>
        <v>62.975544999999997</v>
      </c>
      <c r="D117" s="4">
        <f>INDEX('Paste Calib Data'!$1:$1048576,MATCH($A$112,'Paste Calib Data'!$A:$A,0)+(ROW()-ROW($A$112)-1),COLUMN()-1)</f>
        <v>72.418480000000002</v>
      </c>
      <c r="E117" s="4">
        <f>INDEX('Paste Calib Data'!$1:$1048576,MATCH($A$112,'Paste Calib Data'!$A:$A,0)+(ROW()-ROW($A$112)-1),COLUMN()-1)</f>
        <v>77.309783999999993</v>
      </c>
      <c r="F117" s="4">
        <f>INDEX('Paste Calib Data'!$1:$1048576,MATCH($A$112,'Paste Calib Data'!$A:$A,0)+(ROW()-ROW($A$112)-1),COLUMN()-1)</f>
        <v>85.190218999999999</v>
      </c>
      <c r="G117" s="4">
        <f>INDEX('Paste Calib Data'!$1:$1048576,MATCH($A$112,'Paste Calib Data'!$A:$A,0)+(ROW()-ROW($A$112)-1),COLUMN()-1)</f>
        <v>99.592393000000001</v>
      </c>
      <c r="H117" s="4">
        <f>INDEX('Paste Calib Data'!$1:$1048576,MATCH($A$112,'Paste Calib Data'!$A:$A,0)+(ROW()-ROW($A$112)-1),COLUMN()-1)</f>
        <v>99.592393000000001</v>
      </c>
      <c r="I117" s="4">
        <f>INDEX('Paste Calib Data'!$1:$1048576,MATCH($A$112,'Paste Calib Data'!$A:$A,0)+(ROW()-ROW($A$112)-1),COLUMN()-1)</f>
        <v>99.592393000000001</v>
      </c>
      <c r="J117" s="4">
        <f>INDEX('Paste Calib Data'!$1:$1048576,MATCH($A$112,'Paste Calib Data'!$A:$A,0)+(ROW()-ROW($A$112)-1),COLUMN()-1)</f>
        <v>99.592393000000001</v>
      </c>
      <c r="K117" s="4">
        <f>INDEX('Paste Calib Data'!$1:$1048576,MATCH($A$112,'Paste Calib Data'!$A:$A,0)+(ROW()-ROW($A$112)-1),COLUMN()-1)</f>
        <v>99.592393000000001</v>
      </c>
      <c r="L117" s="4">
        <f>INDEX('Paste Calib Data'!$1:$1048576,MATCH($A$112,'Paste Calib Data'!$A:$A,0)+(ROW()-ROW($A$112)-1),COLUMN()-1)</f>
        <v>99.592393000000001</v>
      </c>
      <c r="M117" s="4">
        <f>INDEX('Paste Calib Data'!$1:$1048576,MATCH($A$112,'Paste Calib Data'!$A:$A,0)+(ROW()-ROW($A$112)-1),COLUMN()-1)</f>
        <v>99.592393000000001</v>
      </c>
      <c r="N117" s="4">
        <f>INDEX('Paste Calib Data'!$1:$1048576,MATCH($A$112,'Paste Calib Data'!$A:$A,0)+(ROW()-ROW($A$112)-1),COLUMN()-1)</f>
        <v>144.97282899999999</v>
      </c>
      <c r="O117" s="4">
        <f>INDEX('Paste Calib Data'!$1:$1048576,MATCH($A$112,'Paste Calib Data'!$A:$A,0)+(ROW()-ROW($A$112)-1),COLUMN()-1)</f>
        <v>144.97282899999999</v>
      </c>
      <c r="P117" s="4">
        <f>INDEX('Paste Calib Data'!$1:$1048576,MATCH($A$112,'Paste Calib Data'!$A:$A,0)+(ROW()-ROW($A$112)-1),COLUMN()-1)</f>
        <v>144.97282899999999</v>
      </c>
      <c r="Q117" s="12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12">
        <f t="shared" si="17"/>
        <v>59.986414000000003</v>
      </c>
      <c r="C118" s="4">
        <f>INDEX('Paste Calib Data'!$1:$1048576,MATCH($A$112,'Paste Calib Data'!$A:$A,0)+(ROW()-ROW($A$112)-1),COLUMN()-1)</f>
        <v>59.986414000000003</v>
      </c>
      <c r="D118" s="4">
        <f>INDEX('Paste Calib Data'!$1:$1048576,MATCH($A$112,'Paste Calib Data'!$A:$A,0)+(ROW()-ROW($A$112)-1),COLUMN()-1)</f>
        <v>69.972828000000007</v>
      </c>
      <c r="E118" s="4">
        <f>INDEX('Paste Calib Data'!$1:$1048576,MATCH($A$112,'Paste Calib Data'!$A:$A,0)+(ROW()-ROW($A$112)-1),COLUMN()-1)</f>
        <v>83.016306</v>
      </c>
      <c r="F118" s="4">
        <f>INDEX('Paste Calib Data'!$1:$1048576,MATCH($A$112,'Paste Calib Data'!$A:$A,0)+(ROW()-ROW($A$112)-1),COLUMN()-1)</f>
        <v>89.605980000000002</v>
      </c>
      <c r="G118" s="4">
        <f>INDEX('Paste Calib Data'!$1:$1048576,MATCH($A$112,'Paste Calib Data'!$A:$A,0)+(ROW()-ROW($A$112)-1),COLUMN()-1)</f>
        <v>97.486414999999994</v>
      </c>
      <c r="H118" s="4">
        <f>INDEX('Paste Calib Data'!$1:$1048576,MATCH($A$112,'Paste Calib Data'!$A:$A,0)+(ROW()-ROW($A$112)-1),COLUMN()-1)</f>
        <v>108.016307</v>
      </c>
      <c r="I118" s="4">
        <f>INDEX('Paste Calib Data'!$1:$1048576,MATCH($A$112,'Paste Calib Data'!$A:$A,0)+(ROW()-ROW($A$112)-1),COLUMN()-1)</f>
        <v>116.983698</v>
      </c>
      <c r="J118" s="4">
        <f>INDEX('Paste Calib Data'!$1:$1048576,MATCH($A$112,'Paste Calib Data'!$A:$A,0)+(ROW()-ROW($A$112)-1),COLUMN()-1)</f>
        <v>124.796198</v>
      </c>
      <c r="K118" s="4">
        <f>INDEX('Paste Calib Data'!$1:$1048576,MATCH($A$112,'Paste Calib Data'!$A:$A,0)+(ROW()-ROW($A$112)-1),COLUMN()-1)</f>
        <v>130.02717699999999</v>
      </c>
      <c r="L118" s="4">
        <f>INDEX('Paste Calib Data'!$1:$1048576,MATCH($A$112,'Paste Calib Data'!$A:$A,0)+(ROW()-ROW($A$112)-1),COLUMN()-1)</f>
        <v>144.97282899999999</v>
      </c>
      <c r="M118" s="4">
        <f>INDEX('Paste Calib Data'!$1:$1048576,MATCH($A$112,'Paste Calib Data'!$A:$A,0)+(ROW()-ROW($A$112)-1),COLUMN()-1)</f>
        <v>144.97282899999999</v>
      </c>
      <c r="N118" s="4">
        <f>INDEX('Paste Calib Data'!$1:$1048576,MATCH($A$112,'Paste Calib Data'!$A:$A,0)+(ROW()-ROW($A$112)-1),COLUMN()-1)</f>
        <v>144.97282899999999</v>
      </c>
      <c r="O118" s="4">
        <f>INDEX('Paste Calib Data'!$1:$1048576,MATCH($A$112,'Paste Calib Data'!$A:$A,0)+(ROW()-ROW($A$112)-1),COLUMN()-1)</f>
        <v>144.97282899999999</v>
      </c>
      <c r="P118" s="4">
        <f>INDEX('Paste Calib Data'!$1:$1048576,MATCH($A$112,'Paste Calib Data'!$A:$A,0)+(ROW()-ROW($A$112)-1),COLUMN()-1)</f>
        <v>144.97282899999999</v>
      </c>
      <c r="Q118" s="12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12">
        <f t="shared" si="17"/>
        <v>55.978262000000001</v>
      </c>
      <c r="C119" s="4">
        <f>INDEX('Paste Calib Data'!$1:$1048576,MATCH($A$112,'Paste Calib Data'!$A:$A,0)+(ROW()-ROW($A$112)-1),COLUMN()-1)</f>
        <v>55.978262000000001</v>
      </c>
      <c r="D119" s="4">
        <f>INDEX('Paste Calib Data'!$1:$1048576,MATCH($A$112,'Paste Calib Data'!$A:$A,0)+(ROW()-ROW($A$112)-1),COLUMN()-1)</f>
        <v>69.972828000000007</v>
      </c>
      <c r="E119" s="4">
        <f>INDEX('Paste Calib Data'!$1:$1048576,MATCH($A$112,'Paste Calib Data'!$A:$A,0)+(ROW()-ROW($A$112)-1),COLUMN()-1)</f>
        <v>72.010870999999995</v>
      </c>
      <c r="F119" s="4">
        <f>INDEX('Paste Calib Data'!$1:$1048576,MATCH($A$112,'Paste Calib Data'!$A:$A,0)+(ROW()-ROW($A$112)-1),COLUMN()-1)</f>
        <v>83.016306</v>
      </c>
      <c r="G119" s="4">
        <f>INDEX('Paste Calib Data'!$1:$1048576,MATCH($A$112,'Paste Calib Data'!$A:$A,0)+(ROW()-ROW($A$112)-1),COLUMN()-1)</f>
        <v>100.00000199999999</v>
      </c>
      <c r="H119" s="4">
        <f>INDEX('Paste Calib Data'!$1:$1048576,MATCH($A$112,'Paste Calib Data'!$A:$A,0)+(ROW()-ROW($A$112)-1),COLUMN()-1)</f>
        <v>108.49185</v>
      </c>
      <c r="I119" s="4">
        <f>INDEX('Paste Calib Data'!$1:$1048576,MATCH($A$112,'Paste Calib Data'!$A:$A,0)+(ROW()-ROW($A$112)-1),COLUMN()-1)</f>
        <v>116.71195899999999</v>
      </c>
      <c r="J119" s="4">
        <f>INDEX('Paste Calib Data'!$1:$1048576,MATCH($A$112,'Paste Calib Data'!$A:$A,0)+(ROW()-ROW($A$112)-1),COLUMN()-1)</f>
        <v>123.097829</v>
      </c>
      <c r="K119" s="4">
        <f>INDEX('Paste Calib Data'!$1:$1048576,MATCH($A$112,'Paste Calib Data'!$A:$A,0)+(ROW()-ROW($A$112)-1),COLUMN()-1)</f>
        <v>130.02717699999999</v>
      </c>
      <c r="L119" s="4">
        <f>INDEX('Paste Calib Data'!$1:$1048576,MATCH($A$112,'Paste Calib Data'!$A:$A,0)+(ROW()-ROW($A$112)-1),COLUMN()-1)</f>
        <v>144.97282899999999</v>
      </c>
      <c r="M119" s="4">
        <f>INDEX('Paste Calib Data'!$1:$1048576,MATCH($A$112,'Paste Calib Data'!$A:$A,0)+(ROW()-ROW($A$112)-1),COLUMN()-1)</f>
        <v>144.97282899999999</v>
      </c>
      <c r="N119" s="4">
        <f>INDEX('Paste Calib Data'!$1:$1048576,MATCH($A$112,'Paste Calib Data'!$A:$A,0)+(ROW()-ROW($A$112)-1),COLUMN()-1)</f>
        <v>144.97282899999999</v>
      </c>
      <c r="O119" s="4">
        <f>INDEX('Paste Calib Data'!$1:$1048576,MATCH($A$112,'Paste Calib Data'!$A:$A,0)+(ROW()-ROW($A$112)-1),COLUMN()-1)</f>
        <v>144.97282899999999</v>
      </c>
      <c r="P119" s="4">
        <f>INDEX('Paste Calib Data'!$1:$1048576,MATCH($A$112,'Paste Calib Data'!$A:$A,0)+(ROW()-ROW($A$112)-1),COLUMN()-1)</f>
        <v>144.97282899999999</v>
      </c>
      <c r="Q119" s="12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12">
        <f t="shared" si="17"/>
        <v>55.027175</v>
      </c>
      <c r="C120" s="4">
        <f>INDEX('Paste Calib Data'!$1:$1048576,MATCH($A$112,'Paste Calib Data'!$A:$A,0)+(ROW()-ROW($A$112)-1),COLUMN()-1)</f>
        <v>55.027175</v>
      </c>
      <c r="D120" s="4">
        <f>INDEX('Paste Calib Data'!$1:$1048576,MATCH($A$112,'Paste Calib Data'!$A:$A,0)+(ROW()-ROW($A$112)-1),COLUMN()-1)</f>
        <v>69.972828000000007</v>
      </c>
      <c r="E120" s="4">
        <f>INDEX('Paste Calib Data'!$1:$1048576,MATCH($A$112,'Paste Calib Data'!$A:$A,0)+(ROW()-ROW($A$112)-1),COLUMN()-1)</f>
        <v>70.991849000000002</v>
      </c>
      <c r="F120" s="4">
        <f>INDEX('Paste Calib Data'!$1:$1048576,MATCH($A$112,'Paste Calib Data'!$A:$A,0)+(ROW()-ROW($A$112)-1),COLUMN()-1)</f>
        <v>75.000001999999995</v>
      </c>
      <c r="G120" s="4">
        <f>INDEX('Paste Calib Data'!$1:$1048576,MATCH($A$112,'Paste Calib Data'!$A:$A,0)+(ROW()-ROW($A$112)-1),COLUMN()-1)</f>
        <v>90.013588999999996</v>
      </c>
      <c r="H120" s="4">
        <f>INDEX('Paste Calib Data'!$1:$1048576,MATCH($A$112,'Paste Calib Data'!$A:$A,0)+(ROW()-ROW($A$112)-1),COLUMN()-1)</f>
        <v>105.027176</v>
      </c>
      <c r="I120" s="4">
        <f>INDEX('Paste Calib Data'!$1:$1048576,MATCH($A$112,'Paste Calib Data'!$A:$A,0)+(ROW()-ROW($A$112)-1),COLUMN()-1)</f>
        <v>119.021742</v>
      </c>
      <c r="J120" s="4">
        <f>INDEX('Paste Calib Data'!$1:$1048576,MATCH($A$112,'Paste Calib Data'!$A:$A,0)+(ROW()-ROW($A$112)-1),COLUMN()-1)</f>
        <v>130.91032899999999</v>
      </c>
      <c r="K120" s="4">
        <f>INDEX('Paste Calib Data'!$1:$1048576,MATCH($A$112,'Paste Calib Data'!$A:$A,0)+(ROW()-ROW($A$112)-1),COLUMN()-1)</f>
        <v>130.02717699999999</v>
      </c>
      <c r="L120" s="4">
        <f>INDEX('Paste Calib Data'!$1:$1048576,MATCH($A$112,'Paste Calib Data'!$A:$A,0)+(ROW()-ROW($A$112)-1),COLUMN()-1)</f>
        <v>144.97282899999999</v>
      </c>
      <c r="M120" s="4">
        <f>INDEX('Paste Calib Data'!$1:$1048576,MATCH($A$112,'Paste Calib Data'!$A:$A,0)+(ROW()-ROW($A$112)-1),COLUMN()-1)</f>
        <v>144.97282899999999</v>
      </c>
      <c r="N120" s="4">
        <f>INDEX('Paste Calib Data'!$1:$1048576,MATCH($A$112,'Paste Calib Data'!$A:$A,0)+(ROW()-ROW($A$112)-1),COLUMN()-1)</f>
        <v>144.97282899999999</v>
      </c>
      <c r="O120" s="4">
        <f>INDEX('Paste Calib Data'!$1:$1048576,MATCH($A$112,'Paste Calib Data'!$A:$A,0)+(ROW()-ROW($A$112)-1),COLUMN()-1)</f>
        <v>144.97282899999999</v>
      </c>
      <c r="P120" s="4">
        <f>INDEX('Paste Calib Data'!$1:$1048576,MATCH($A$112,'Paste Calib Data'!$A:$A,0)+(ROW()-ROW($A$112)-1),COLUMN()-1)</f>
        <v>144.97282899999999</v>
      </c>
      <c r="Q120" s="12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12">
        <f t="shared" si="17"/>
        <v>55.027175</v>
      </c>
      <c r="C121" s="4">
        <f>INDEX('Paste Calib Data'!$1:$1048576,MATCH($A$112,'Paste Calib Data'!$A:$A,0)+(ROW()-ROW($A$112)-1),COLUMN()-1)</f>
        <v>55.027175</v>
      </c>
      <c r="D121" s="4">
        <f>INDEX('Paste Calib Data'!$1:$1048576,MATCH($A$112,'Paste Calib Data'!$A:$A,0)+(ROW()-ROW($A$112)-1),COLUMN()-1)</f>
        <v>69.972828000000007</v>
      </c>
      <c r="E121" s="4">
        <f>INDEX('Paste Calib Data'!$1:$1048576,MATCH($A$112,'Paste Calib Data'!$A:$A,0)+(ROW()-ROW($A$112)-1),COLUMN()-1)</f>
        <v>70.991849000000002</v>
      </c>
      <c r="F121" s="4">
        <f>INDEX('Paste Calib Data'!$1:$1048576,MATCH($A$112,'Paste Calib Data'!$A:$A,0)+(ROW()-ROW($A$112)-1),COLUMN()-1)</f>
        <v>72.010870999999995</v>
      </c>
      <c r="G121" s="4">
        <f>INDEX('Paste Calib Data'!$1:$1048576,MATCH($A$112,'Paste Calib Data'!$A:$A,0)+(ROW()-ROW($A$112)-1),COLUMN()-1)</f>
        <v>76.970110000000005</v>
      </c>
      <c r="H121" s="4">
        <f>INDEX('Paste Calib Data'!$1:$1048576,MATCH($A$112,'Paste Calib Data'!$A:$A,0)+(ROW()-ROW($A$112)-1),COLUMN()-1)</f>
        <v>94.972828000000007</v>
      </c>
      <c r="I121" s="4">
        <f>INDEX('Paste Calib Data'!$1:$1048576,MATCH($A$112,'Paste Calib Data'!$A:$A,0)+(ROW()-ROW($A$112)-1),COLUMN()-1)</f>
        <v>109.98641499999999</v>
      </c>
      <c r="J121" s="4">
        <f>INDEX('Paste Calib Data'!$1:$1048576,MATCH($A$112,'Paste Calib Data'!$A:$A,0)+(ROW()-ROW($A$112)-1),COLUMN()-1)</f>
        <v>119.633155</v>
      </c>
      <c r="K121" s="4">
        <f>INDEX('Paste Calib Data'!$1:$1048576,MATCH($A$112,'Paste Calib Data'!$A:$A,0)+(ROW()-ROW($A$112)-1),COLUMN()-1)</f>
        <v>132.13315499999999</v>
      </c>
      <c r="L121" s="4">
        <f>INDEX('Paste Calib Data'!$1:$1048576,MATCH($A$112,'Paste Calib Data'!$A:$A,0)+(ROW()-ROW($A$112)-1),COLUMN()-1)</f>
        <v>140.421199</v>
      </c>
      <c r="M121" s="4">
        <f>INDEX('Paste Calib Data'!$1:$1048576,MATCH($A$112,'Paste Calib Data'!$A:$A,0)+(ROW()-ROW($A$112)-1),COLUMN()-1)</f>
        <v>144.97282899999999</v>
      </c>
      <c r="N121" s="4">
        <f>INDEX('Paste Calib Data'!$1:$1048576,MATCH($A$112,'Paste Calib Data'!$A:$A,0)+(ROW()-ROW($A$112)-1),COLUMN()-1)</f>
        <v>144.97282899999999</v>
      </c>
      <c r="O121" s="4">
        <f>INDEX('Paste Calib Data'!$1:$1048576,MATCH($A$112,'Paste Calib Data'!$A:$A,0)+(ROW()-ROW($A$112)-1),COLUMN()-1)</f>
        <v>144.97282899999999</v>
      </c>
      <c r="P121" s="4">
        <f>INDEX('Paste Calib Data'!$1:$1048576,MATCH($A$112,'Paste Calib Data'!$A:$A,0)+(ROW()-ROW($A$112)-1),COLUMN()-1)</f>
        <v>144.97282899999999</v>
      </c>
      <c r="Q121" s="12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12">
        <f t="shared" si="17"/>
        <v>55.027175</v>
      </c>
      <c r="C122" s="4">
        <f>INDEX('Paste Calib Data'!$1:$1048576,MATCH($A$112,'Paste Calib Data'!$A:$A,0)+(ROW()-ROW($A$112)-1),COLUMN()-1)</f>
        <v>55.027175</v>
      </c>
      <c r="D122" s="4">
        <f>INDEX('Paste Calib Data'!$1:$1048576,MATCH($A$112,'Paste Calib Data'!$A:$A,0)+(ROW()-ROW($A$112)-1),COLUMN()-1)</f>
        <v>62.975544999999997</v>
      </c>
      <c r="E122" s="4">
        <f>INDEX('Paste Calib Data'!$1:$1048576,MATCH($A$112,'Paste Calib Data'!$A:$A,0)+(ROW()-ROW($A$112)-1),COLUMN()-1)</f>
        <v>72.010870999999995</v>
      </c>
      <c r="F122" s="4">
        <f>INDEX('Paste Calib Data'!$1:$1048576,MATCH($A$112,'Paste Calib Data'!$A:$A,0)+(ROW()-ROW($A$112)-1),COLUMN()-1)</f>
        <v>72.010870999999995</v>
      </c>
      <c r="G122" s="4">
        <f>INDEX('Paste Calib Data'!$1:$1048576,MATCH($A$112,'Paste Calib Data'!$A:$A,0)+(ROW()-ROW($A$112)-1),COLUMN()-1)</f>
        <v>76.019023000000004</v>
      </c>
      <c r="H122" s="4">
        <f>INDEX('Paste Calib Data'!$1:$1048576,MATCH($A$112,'Paste Calib Data'!$A:$A,0)+(ROW()-ROW($A$112)-1),COLUMN()-1)</f>
        <v>91.032611000000003</v>
      </c>
      <c r="I122" s="4">
        <f>INDEX('Paste Calib Data'!$1:$1048576,MATCH($A$112,'Paste Calib Data'!$A:$A,0)+(ROW()-ROW($A$112)-1),COLUMN()-1)</f>
        <v>105.027176</v>
      </c>
      <c r="J122" s="4">
        <f>INDEX('Paste Calib Data'!$1:$1048576,MATCH($A$112,'Paste Calib Data'!$A:$A,0)+(ROW()-ROW($A$112)-1),COLUMN()-1)</f>
        <v>119.972829</v>
      </c>
      <c r="K122" s="4">
        <f>INDEX('Paste Calib Data'!$1:$1048576,MATCH($A$112,'Paste Calib Data'!$A:$A,0)+(ROW()-ROW($A$112)-1),COLUMN()-1)</f>
        <v>130.02717699999999</v>
      </c>
      <c r="L122" s="4">
        <f>INDEX('Paste Calib Data'!$1:$1048576,MATCH($A$112,'Paste Calib Data'!$A:$A,0)+(ROW()-ROW($A$112)-1),COLUMN()-1)</f>
        <v>139.19837200000001</v>
      </c>
      <c r="M122" s="4">
        <f>INDEX('Paste Calib Data'!$1:$1048576,MATCH($A$112,'Paste Calib Data'!$A:$A,0)+(ROW()-ROW($A$112)-1),COLUMN()-1)</f>
        <v>144.97282899999999</v>
      </c>
      <c r="N122" s="4">
        <f>INDEX('Paste Calib Data'!$1:$1048576,MATCH($A$112,'Paste Calib Data'!$A:$A,0)+(ROW()-ROW($A$112)-1),COLUMN()-1)</f>
        <v>144.97282899999999</v>
      </c>
      <c r="O122" s="4">
        <f>INDEX('Paste Calib Data'!$1:$1048576,MATCH($A$112,'Paste Calib Data'!$A:$A,0)+(ROW()-ROW($A$112)-1),COLUMN()-1)</f>
        <v>144.97282899999999</v>
      </c>
      <c r="P122" s="4">
        <f>INDEX('Paste Calib Data'!$1:$1048576,MATCH($A$112,'Paste Calib Data'!$A:$A,0)+(ROW()-ROW($A$112)-1),COLUMN()-1)</f>
        <v>144.97282899999999</v>
      </c>
      <c r="Q122" s="12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12">
        <f t="shared" si="17"/>
        <v>55.027175</v>
      </c>
      <c r="C123" s="4">
        <f>INDEX('Paste Calib Data'!$1:$1048576,MATCH($A$112,'Paste Calib Data'!$A:$A,0)+(ROW()-ROW($A$112)-1),COLUMN()-1)</f>
        <v>55.027175</v>
      </c>
      <c r="D123" s="4">
        <f>INDEX('Paste Calib Data'!$1:$1048576,MATCH($A$112,'Paste Calib Data'!$A:$A,0)+(ROW()-ROW($A$112)-1),COLUMN()-1)</f>
        <v>62.975544999999997</v>
      </c>
      <c r="E123" s="4">
        <f>INDEX('Paste Calib Data'!$1:$1048576,MATCH($A$112,'Paste Calib Data'!$A:$A,0)+(ROW()-ROW($A$112)-1),COLUMN()-1)</f>
        <v>70.991849000000002</v>
      </c>
      <c r="F123" s="4">
        <f>INDEX('Paste Calib Data'!$1:$1048576,MATCH($A$112,'Paste Calib Data'!$A:$A,0)+(ROW()-ROW($A$112)-1),COLUMN()-1)</f>
        <v>73.980980000000002</v>
      </c>
      <c r="G123" s="4">
        <f>INDEX('Paste Calib Data'!$1:$1048576,MATCH($A$112,'Paste Calib Data'!$A:$A,0)+(ROW()-ROW($A$112)-1),COLUMN()-1)</f>
        <v>75.000001999999995</v>
      </c>
      <c r="H123" s="4">
        <f>INDEX('Paste Calib Data'!$1:$1048576,MATCH($A$112,'Paste Calib Data'!$A:$A,0)+(ROW()-ROW($A$112)-1),COLUMN()-1)</f>
        <v>87.975544999999997</v>
      </c>
      <c r="I123" s="4">
        <f>INDEX('Paste Calib Data'!$1:$1048576,MATCH($A$112,'Paste Calib Data'!$A:$A,0)+(ROW()-ROW($A$112)-1),COLUMN()-1)</f>
        <v>100.00000199999999</v>
      </c>
      <c r="J123" s="4">
        <f>INDEX('Paste Calib Data'!$1:$1048576,MATCH($A$112,'Paste Calib Data'!$A:$A,0)+(ROW()-ROW($A$112)-1),COLUMN()-1)</f>
        <v>113.994568</v>
      </c>
      <c r="K123" s="4">
        <f>INDEX('Paste Calib Data'!$1:$1048576,MATCH($A$112,'Paste Calib Data'!$A:$A,0)+(ROW()-ROW($A$112)-1),COLUMN()-1)</f>
        <v>127.989133</v>
      </c>
      <c r="L123" s="4">
        <f>INDEX('Paste Calib Data'!$1:$1048576,MATCH($A$112,'Paste Calib Data'!$A:$A,0)+(ROW()-ROW($A$112)-1),COLUMN()-1)</f>
        <v>139.67391599999999</v>
      </c>
      <c r="M123" s="4">
        <f>INDEX('Paste Calib Data'!$1:$1048576,MATCH($A$112,'Paste Calib Data'!$A:$A,0)+(ROW()-ROW($A$112)-1),COLUMN()-1)</f>
        <v>144.97282899999999</v>
      </c>
      <c r="N123" s="4">
        <f>INDEX('Paste Calib Data'!$1:$1048576,MATCH($A$112,'Paste Calib Data'!$A:$A,0)+(ROW()-ROW($A$112)-1),COLUMN()-1)</f>
        <v>144.97282899999999</v>
      </c>
      <c r="O123" s="4">
        <f>INDEX('Paste Calib Data'!$1:$1048576,MATCH($A$112,'Paste Calib Data'!$A:$A,0)+(ROW()-ROW($A$112)-1),COLUMN()-1)</f>
        <v>144.97282899999999</v>
      </c>
      <c r="P123" s="4">
        <f>INDEX('Paste Calib Data'!$1:$1048576,MATCH($A$112,'Paste Calib Data'!$A:$A,0)+(ROW()-ROW($A$112)-1),COLUMN()-1)</f>
        <v>144.97282899999999</v>
      </c>
      <c r="Q123" s="12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12">
        <f t="shared" si="17"/>
        <v>55.027175</v>
      </c>
      <c r="C124" s="4">
        <f>INDEX('Paste Calib Data'!$1:$1048576,MATCH($A$112,'Paste Calib Data'!$A:$A,0)+(ROW()-ROW($A$112)-1),COLUMN()-1)</f>
        <v>55.027175</v>
      </c>
      <c r="D124" s="4">
        <f>INDEX('Paste Calib Data'!$1:$1048576,MATCH($A$112,'Paste Calib Data'!$A:$A,0)+(ROW()-ROW($A$112)-1),COLUMN()-1)</f>
        <v>62.975544999999997</v>
      </c>
      <c r="E124" s="4">
        <f>INDEX('Paste Calib Data'!$1:$1048576,MATCH($A$112,'Paste Calib Data'!$A:$A,0)+(ROW()-ROW($A$112)-1),COLUMN()-1)</f>
        <v>70.991849000000002</v>
      </c>
      <c r="F124" s="4">
        <f>INDEX('Paste Calib Data'!$1:$1048576,MATCH($A$112,'Paste Calib Data'!$A:$A,0)+(ROW()-ROW($A$112)-1),COLUMN()-1)</f>
        <v>72.010870999999995</v>
      </c>
      <c r="G124" s="4">
        <f>INDEX('Paste Calib Data'!$1:$1048576,MATCH($A$112,'Paste Calib Data'!$A:$A,0)+(ROW()-ROW($A$112)-1),COLUMN()-1)</f>
        <v>73.029893000000001</v>
      </c>
      <c r="H124" s="4">
        <f>INDEX('Paste Calib Data'!$1:$1048576,MATCH($A$112,'Paste Calib Data'!$A:$A,0)+(ROW()-ROW($A$112)-1),COLUMN()-1)</f>
        <v>84.986414999999994</v>
      </c>
      <c r="I124" s="4">
        <f>INDEX('Paste Calib Data'!$1:$1048576,MATCH($A$112,'Paste Calib Data'!$A:$A,0)+(ROW()-ROW($A$112)-1),COLUMN()-1)</f>
        <v>94.972828000000007</v>
      </c>
      <c r="J124" s="4">
        <f>INDEX('Paste Calib Data'!$1:$1048576,MATCH($A$112,'Paste Calib Data'!$A:$A,0)+(ROW()-ROW($A$112)-1),COLUMN()-1)</f>
        <v>111.005437</v>
      </c>
      <c r="K124" s="4">
        <f>INDEX('Paste Calib Data'!$1:$1048576,MATCH($A$112,'Paste Calib Data'!$A:$A,0)+(ROW()-ROW($A$112)-1),COLUMN()-1)</f>
        <v>122.01087200000001</v>
      </c>
      <c r="L124" s="4">
        <f>INDEX('Paste Calib Data'!$1:$1048576,MATCH($A$112,'Paste Calib Data'!$A:$A,0)+(ROW()-ROW($A$112)-1),COLUMN()-1)</f>
        <v>137.97554600000001</v>
      </c>
      <c r="M124" s="4">
        <f>INDEX('Paste Calib Data'!$1:$1048576,MATCH($A$112,'Paste Calib Data'!$A:$A,0)+(ROW()-ROW($A$112)-1),COLUMN()-1)</f>
        <v>144.97282899999999</v>
      </c>
      <c r="N124" s="4">
        <f>INDEX('Paste Calib Data'!$1:$1048576,MATCH($A$112,'Paste Calib Data'!$A:$A,0)+(ROW()-ROW($A$112)-1),COLUMN()-1)</f>
        <v>144.97282899999999</v>
      </c>
      <c r="O124" s="4">
        <f>INDEX('Paste Calib Data'!$1:$1048576,MATCH($A$112,'Paste Calib Data'!$A:$A,0)+(ROW()-ROW($A$112)-1),COLUMN()-1)</f>
        <v>144.97282899999999</v>
      </c>
      <c r="P124" s="4">
        <f>INDEX('Paste Calib Data'!$1:$1048576,MATCH($A$112,'Paste Calib Data'!$A:$A,0)+(ROW()-ROW($A$112)-1),COLUMN()-1)</f>
        <v>144.97282899999999</v>
      </c>
      <c r="Q124" s="12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12">
        <f t="shared" si="17"/>
        <v>55.027175</v>
      </c>
      <c r="C125" s="4">
        <f>INDEX('Paste Calib Data'!$1:$1048576,MATCH($A$112,'Paste Calib Data'!$A:$A,0)+(ROW()-ROW($A$112)-1),COLUMN()-1)</f>
        <v>55.027175</v>
      </c>
      <c r="D125" s="4">
        <f>INDEX('Paste Calib Data'!$1:$1048576,MATCH($A$112,'Paste Calib Data'!$A:$A,0)+(ROW()-ROW($A$112)-1),COLUMN()-1)</f>
        <v>62.024458000000003</v>
      </c>
      <c r="E125" s="4">
        <f>INDEX('Paste Calib Data'!$1:$1048576,MATCH($A$112,'Paste Calib Data'!$A:$A,0)+(ROW()-ROW($A$112)-1),COLUMN()-1)</f>
        <v>68.002718999999999</v>
      </c>
      <c r="F125" s="4">
        <f>INDEX('Paste Calib Data'!$1:$1048576,MATCH($A$112,'Paste Calib Data'!$A:$A,0)+(ROW()-ROW($A$112)-1),COLUMN()-1)</f>
        <v>69.972828000000007</v>
      </c>
      <c r="G125" s="4">
        <f>INDEX('Paste Calib Data'!$1:$1048576,MATCH($A$112,'Paste Calib Data'!$A:$A,0)+(ROW()-ROW($A$112)-1),COLUMN()-1)</f>
        <v>75.000001999999995</v>
      </c>
      <c r="H125" s="4">
        <f>INDEX('Paste Calib Data'!$1:$1048576,MATCH($A$112,'Paste Calib Data'!$A:$A,0)+(ROW()-ROW($A$112)-1),COLUMN()-1)</f>
        <v>83.016306</v>
      </c>
      <c r="I125" s="4">
        <f>INDEX('Paste Calib Data'!$1:$1048576,MATCH($A$112,'Paste Calib Data'!$A:$A,0)+(ROW()-ROW($A$112)-1),COLUMN()-1)</f>
        <v>91.983698000000004</v>
      </c>
      <c r="J125" s="4">
        <f>INDEX('Paste Calib Data'!$1:$1048576,MATCH($A$112,'Paste Calib Data'!$A:$A,0)+(ROW()-ROW($A$112)-1),COLUMN()-1)</f>
        <v>101.970111</v>
      </c>
      <c r="K125" s="4">
        <f>INDEX('Paste Calib Data'!$1:$1048576,MATCH($A$112,'Paste Calib Data'!$A:$A,0)+(ROW()-ROW($A$112)-1),COLUMN()-1)</f>
        <v>119.021742</v>
      </c>
      <c r="L125" s="4">
        <f>INDEX('Paste Calib Data'!$1:$1048576,MATCH($A$112,'Paste Calib Data'!$A:$A,0)+(ROW()-ROW($A$112)-1),COLUMN()-1)</f>
        <v>129.00815499999999</v>
      </c>
      <c r="M125" s="4">
        <f>INDEX('Paste Calib Data'!$1:$1048576,MATCH($A$112,'Paste Calib Data'!$A:$A,0)+(ROW()-ROW($A$112)-1),COLUMN()-1)</f>
        <v>144.97282899999999</v>
      </c>
      <c r="N125" s="4">
        <f>INDEX('Paste Calib Data'!$1:$1048576,MATCH($A$112,'Paste Calib Data'!$A:$A,0)+(ROW()-ROW($A$112)-1),COLUMN()-1)</f>
        <v>144.97282899999999</v>
      </c>
      <c r="O125" s="4">
        <f>INDEX('Paste Calib Data'!$1:$1048576,MATCH($A$112,'Paste Calib Data'!$A:$A,0)+(ROW()-ROW($A$112)-1),COLUMN()-1)</f>
        <v>144.97282899999999</v>
      </c>
      <c r="P125" s="4">
        <f>INDEX('Paste Calib Data'!$1:$1048576,MATCH($A$112,'Paste Calib Data'!$A:$A,0)+(ROW()-ROW($A$112)-1),COLUMN()-1)</f>
        <v>144.97282899999999</v>
      </c>
      <c r="Q125" s="12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12">
        <f t="shared" si="17"/>
        <v>49.796196999999999</v>
      </c>
      <c r="C126" s="4">
        <f>INDEX('Paste Calib Data'!$1:$1048576,MATCH($A$112,'Paste Calib Data'!$A:$A,0)+(ROW()-ROW($A$112)-1),COLUMN()-1)</f>
        <v>49.796196999999999</v>
      </c>
      <c r="D126" s="4">
        <f>INDEX('Paste Calib Data'!$1:$1048576,MATCH($A$112,'Paste Calib Data'!$A:$A,0)+(ROW()-ROW($A$112)-1),COLUMN()-1)</f>
        <v>52.989131999999998</v>
      </c>
      <c r="E126" s="4">
        <f>INDEX('Paste Calib Data'!$1:$1048576,MATCH($A$112,'Paste Calib Data'!$A:$A,0)+(ROW()-ROW($A$112)-1),COLUMN()-1)</f>
        <v>59.986414000000003</v>
      </c>
      <c r="F126" s="4">
        <f>INDEX('Paste Calib Data'!$1:$1048576,MATCH($A$112,'Paste Calib Data'!$A:$A,0)+(ROW()-ROW($A$112)-1),COLUMN()-1)</f>
        <v>65.013587999999999</v>
      </c>
      <c r="G126" s="4">
        <f>INDEX('Paste Calib Data'!$1:$1048576,MATCH($A$112,'Paste Calib Data'!$A:$A,0)+(ROW()-ROW($A$112)-1),COLUMN()-1)</f>
        <v>69.972828000000007</v>
      </c>
      <c r="H126" s="4">
        <f>INDEX('Paste Calib Data'!$1:$1048576,MATCH($A$112,'Paste Calib Data'!$A:$A,0)+(ROW()-ROW($A$112)-1),COLUMN()-1)</f>
        <v>81.997283999999993</v>
      </c>
      <c r="I126" s="4">
        <f>INDEX('Paste Calib Data'!$1:$1048576,MATCH($A$112,'Paste Calib Data'!$A:$A,0)+(ROW()-ROW($A$112)-1),COLUMN()-1)</f>
        <v>91.032611000000003</v>
      </c>
      <c r="J126" s="4">
        <f>INDEX('Paste Calib Data'!$1:$1048576,MATCH($A$112,'Paste Calib Data'!$A:$A,0)+(ROW()-ROW($A$112)-1),COLUMN()-1)</f>
        <v>101.019024</v>
      </c>
      <c r="K126" s="4">
        <f>INDEX('Paste Calib Data'!$1:$1048576,MATCH($A$112,'Paste Calib Data'!$A:$A,0)+(ROW()-ROW($A$112)-1),COLUMN()-1)</f>
        <v>116.032611</v>
      </c>
      <c r="L126" s="4">
        <f>INDEX('Paste Calib Data'!$1:$1048576,MATCH($A$112,'Paste Calib Data'!$A:$A,0)+(ROW()-ROW($A$112)-1),COLUMN()-1)</f>
        <v>125.883155</v>
      </c>
      <c r="M126" s="4">
        <f>INDEX('Paste Calib Data'!$1:$1048576,MATCH($A$112,'Paste Calib Data'!$A:$A,0)+(ROW()-ROW($A$112)-1),COLUMN()-1)</f>
        <v>144.97282899999999</v>
      </c>
      <c r="N126" s="4">
        <f>INDEX('Paste Calib Data'!$1:$1048576,MATCH($A$112,'Paste Calib Data'!$A:$A,0)+(ROW()-ROW($A$112)-1),COLUMN()-1)</f>
        <v>144.97282899999999</v>
      </c>
      <c r="O126" s="4">
        <f>INDEX('Paste Calib Data'!$1:$1048576,MATCH($A$112,'Paste Calib Data'!$A:$A,0)+(ROW()-ROW($A$112)-1),COLUMN()-1)</f>
        <v>144.97282899999999</v>
      </c>
      <c r="P126" s="4">
        <f>INDEX('Paste Calib Data'!$1:$1048576,MATCH($A$112,'Paste Calib Data'!$A:$A,0)+(ROW()-ROW($A$112)-1),COLUMN()-1)</f>
        <v>144.97282899999999</v>
      </c>
      <c r="Q126" s="12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12">
        <f t="shared" si="17"/>
        <v>48.233696999999999</v>
      </c>
      <c r="C127" s="4">
        <f>INDEX('Paste Calib Data'!$1:$1048576,MATCH($A$112,'Paste Calib Data'!$A:$A,0)+(ROW()-ROW($A$112)-1),COLUMN()-1)</f>
        <v>48.233696999999999</v>
      </c>
      <c r="D127" s="4">
        <f>INDEX('Paste Calib Data'!$1:$1048576,MATCH($A$112,'Paste Calib Data'!$A:$A,0)+(ROW()-ROW($A$112)-1),COLUMN()-1)</f>
        <v>50.611414000000003</v>
      </c>
      <c r="E127" s="4">
        <f>INDEX('Paste Calib Data'!$1:$1048576,MATCH($A$112,'Paste Calib Data'!$A:$A,0)+(ROW()-ROW($A$112)-1),COLUMN()-1)</f>
        <v>54.415762000000001</v>
      </c>
      <c r="F127" s="4">
        <f>INDEX('Paste Calib Data'!$1:$1048576,MATCH($A$112,'Paste Calib Data'!$A:$A,0)+(ROW()-ROW($A$112)-1),COLUMN()-1)</f>
        <v>57.269022999999997</v>
      </c>
      <c r="G127" s="4">
        <f>INDEX('Paste Calib Data'!$1:$1048576,MATCH($A$112,'Paste Calib Data'!$A:$A,0)+(ROW()-ROW($A$112)-1),COLUMN()-1)</f>
        <v>66.983697000000006</v>
      </c>
      <c r="H127" s="4">
        <f>INDEX('Paste Calib Data'!$1:$1048576,MATCH($A$112,'Paste Calib Data'!$A:$A,0)+(ROW()-ROW($A$112)-1),COLUMN()-1)</f>
        <v>80.027175999999997</v>
      </c>
      <c r="I127" s="4">
        <f>INDEX('Paste Calib Data'!$1:$1048576,MATCH($A$112,'Paste Calib Data'!$A:$A,0)+(ROW()-ROW($A$112)-1),COLUMN()-1)</f>
        <v>90.013588999999996</v>
      </c>
      <c r="J127" s="4">
        <f>INDEX('Paste Calib Data'!$1:$1048576,MATCH($A$112,'Paste Calib Data'!$A:$A,0)+(ROW()-ROW($A$112)-1),COLUMN()-1)</f>
        <v>100.00000199999999</v>
      </c>
      <c r="K127" s="4">
        <f>INDEX('Paste Calib Data'!$1:$1048576,MATCH($A$112,'Paste Calib Data'!$A:$A,0)+(ROW()-ROW($A$112)-1),COLUMN()-1)</f>
        <v>113.994568</v>
      </c>
      <c r="L127" s="4">
        <f>INDEX('Paste Calib Data'!$1:$1048576,MATCH($A$112,'Paste Calib Data'!$A:$A,0)+(ROW()-ROW($A$112)-1),COLUMN()-1)</f>
        <v>124.932068</v>
      </c>
      <c r="M127" s="4">
        <f>INDEX('Paste Calib Data'!$1:$1048576,MATCH($A$112,'Paste Calib Data'!$A:$A,0)+(ROW()-ROW($A$112)-1),COLUMN()-1)</f>
        <v>144.97282899999999</v>
      </c>
      <c r="N127" s="4">
        <f>INDEX('Paste Calib Data'!$1:$1048576,MATCH($A$112,'Paste Calib Data'!$A:$A,0)+(ROW()-ROW($A$112)-1),COLUMN()-1)</f>
        <v>144.97282899999999</v>
      </c>
      <c r="O127" s="4">
        <f>INDEX('Paste Calib Data'!$1:$1048576,MATCH($A$112,'Paste Calib Data'!$A:$A,0)+(ROW()-ROW($A$112)-1),COLUMN()-1)</f>
        <v>144.97282899999999</v>
      </c>
      <c r="P127" s="4">
        <f>INDEX('Paste Calib Data'!$1:$1048576,MATCH($A$112,'Paste Calib Data'!$A:$A,0)+(ROW()-ROW($A$112)-1),COLUMN()-1)</f>
        <v>144.97282899999999</v>
      </c>
      <c r="Q127" s="12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12">
        <f t="shared" si="17"/>
        <v>45.380436000000003</v>
      </c>
      <c r="C128" s="4">
        <f>INDEX('Paste Calib Data'!$1:$1048576,MATCH($A$112,'Paste Calib Data'!$A:$A,0)+(ROW()-ROW($A$112)-1),COLUMN()-1)</f>
        <v>45.380436000000003</v>
      </c>
      <c r="D128" s="4">
        <f>INDEX('Paste Calib Data'!$1:$1048576,MATCH($A$112,'Paste Calib Data'!$A:$A,0)+(ROW()-ROW($A$112)-1),COLUMN()-1)</f>
        <v>48.709240000000001</v>
      </c>
      <c r="E128" s="4">
        <f>INDEX('Paste Calib Data'!$1:$1048576,MATCH($A$112,'Paste Calib Data'!$A:$A,0)+(ROW()-ROW($A$112)-1),COLUMN()-1)</f>
        <v>53.804349000000002</v>
      </c>
      <c r="F128" s="4">
        <f>INDEX('Paste Calib Data'!$1:$1048576,MATCH($A$112,'Paste Calib Data'!$A:$A,0)+(ROW()-ROW($A$112)-1),COLUMN()-1)</f>
        <v>57.269022999999997</v>
      </c>
      <c r="G128" s="4">
        <f>INDEX('Paste Calib Data'!$1:$1048576,MATCH($A$112,'Paste Calib Data'!$A:$A,0)+(ROW()-ROW($A$112)-1),COLUMN()-1)</f>
        <v>62.567936000000003</v>
      </c>
      <c r="H128" s="4">
        <f>INDEX('Paste Calib Data'!$1:$1048576,MATCH($A$112,'Paste Calib Data'!$A:$A,0)+(ROW()-ROW($A$112)-1),COLUMN()-1)</f>
        <v>75.000001999999995</v>
      </c>
      <c r="I128" s="4">
        <f>INDEX('Paste Calib Data'!$1:$1048576,MATCH($A$112,'Paste Calib Data'!$A:$A,0)+(ROW()-ROW($A$112)-1),COLUMN()-1)</f>
        <v>87.975544999999997</v>
      </c>
      <c r="J128" s="4">
        <f>INDEX('Paste Calib Data'!$1:$1048576,MATCH($A$112,'Paste Calib Data'!$A:$A,0)+(ROW()-ROW($A$112)-1),COLUMN()-1)</f>
        <v>97.010872000000006</v>
      </c>
      <c r="K128" s="4">
        <f>INDEX('Paste Calib Data'!$1:$1048576,MATCH($A$112,'Paste Calib Data'!$A:$A,0)+(ROW()-ROW($A$112)-1),COLUMN()-1)</f>
        <v>112.50000199999999</v>
      </c>
      <c r="L128" s="4">
        <f>INDEX('Paste Calib Data'!$1:$1048576,MATCH($A$112,'Paste Calib Data'!$A:$A,0)+(ROW()-ROW($A$112)-1),COLUMN()-1)</f>
        <v>123.980981</v>
      </c>
      <c r="M128" s="4">
        <f>INDEX('Paste Calib Data'!$1:$1048576,MATCH($A$112,'Paste Calib Data'!$A:$A,0)+(ROW()-ROW($A$112)-1),COLUMN()-1)</f>
        <v>144.97282899999999</v>
      </c>
      <c r="N128" s="4">
        <f>INDEX('Paste Calib Data'!$1:$1048576,MATCH($A$112,'Paste Calib Data'!$A:$A,0)+(ROW()-ROW($A$112)-1),COLUMN()-1)</f>
        <v>144.97282899999999</v>
      </c>
      <c r="O128" s="4">
        <f>INDEX('Paste Calib Data'!$1:$1048576,MATCH($A$112,'Paste Calib Data'!$A:$A,0)+(ROW()-ROW($A$112)-1),COLUMN()-1)</f>
        <v>144.97282899999999</v>
      </c>
      <c r="P128" s="4">
        <f>INDEX('Paste Calib Data'!$1:$1048576,MATCH($A$112,'Paste Calib Data'!$A:$A,0)+(ROW()-ROW($A$112)-1),COLUMN()-1)</f>
        <v>144.97282899999999</v>
      </c>
      <c r="Q128" s="12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12">
        <f t="shared" si="17"/>
        <v>43.817936000000003</v>
      </c>
      <c r="C129" s="4">
        <f>INDEX('Paste Calib Data'!$1:$1048576,MATCH($A$112,'Paste Calib Data'!$A:$A,0)+(ROW()-ROW($A$112)-1),COLUMN()-1)</f>
        <v>43.817936000000003</v>
      </c>
      <c r="D129" s="4">
        <f>INDEX('Paste Calib Data'!$1:$1048576,MATCH($A$112,'Paste Calib Data'!$A:$A,0)+(ROW()-ROW($A$112)-1),COLUMN()-1)</f>
        <v>45.923914000000003</v>
      </c>
      <c r="E129" s="4">
        <f>INDEX('Paste Calib Data'!$1:$1048576,MATCH($A$112,'Paste Calib Data'!$A:$A,0)+(ROW()-ROW($A$112)-1),COLUMN()-1)</f>
        <v>52.173914000000003</v>
      </c>
      <c r="F129" s="4">
        <f>INDEX('Paste Calib Data'!$1:$1048576,MATCH($A$112,'Paste Calib Data'!$A:$A,0)+(ROW()-ROW($A$112)-1),COLUMN()-1)</f>
        <v>54.687500999999997</v>
      </c>
      <c r="G129" s="4">
        <f>INDEX('Paste Calib Data'!$1:$1048576,MATCH($A$112,'Paste Calib Data'!$A:$A,0)+(ROW()-ROW($A$112)-1),COLUMN()-1)</f>
        <v>60.529893000000001</v>
      </c>
      <c r="H129" s="4">
        <f>INDEX('Paste Calib Data'!$1:$1048576,MATCH($A$112,'Paste Calib Data'!$A:$A,0)+(ROW()-ROW($A$112)-1),COLUMN()-1)</f>
        <v>68.070654000000005</v>
      </c>
      <c r="I129" s="4">
        <f>INDEX('Paste Calib Data'!$1:$1048576,MATCH($A$112,'Paste Calib Data'!$A:$A,0)+(ROW()-ROW($A$112)-1),COLUMN()-1)</f>
        <v>83.016306</v>
      </c>
      <c r="J129" s="4">
        <f>INDEX('Paste Calib Data'!$1:$1048576,MATCH($A$112,'Paste Calib Data'!$A:$A,0)+(ROW()-ROW($A$112)-1),COLUMN()-1)</f>
        <v>94.972828000000007</v>
      </c>
      <c r="K129" s="4">
        <f>INDEX('Paste Calib Data'!$1:$1048576,MATCH($A$112,'Paste Calib Data'!$A:$A,0)+(ROW()-ROW($A$112)-1),COLUMN()-1)</f>
        <v>112.02445899999999</v>
      </c>
      <c r="L129" s="4">
        <f>INDEX('Paste Calib Data'!$1:$1048576,MATCH($A$112,'Paste Calib Data'!$A:$A,0)+(ROW()-ROW($A$112)-1),COLUMN()-1)</f>
        <v>123.505437</v>
      </c>
      <c r="M129" s="4">
        <f>INDEX('Paste Calib Data'!$1:$1048576,MATCH($A$112,'Paste Calib Data'!$A:$A,0)+(ROW()-ROW($A$112)-1),COLUMN()-1)</f>
        <v>144.97282899999999</v>
      </c>
      <c r="N129" s="4">
        <f>INDEX('Paste Calib Data'!$1:$1048576,MATCH($A$112,'Paste Calib Data'!$A:$A,0)+(ROW()-ROW($A$112)-1),COLUMN()-1)</f>
        <v>144.97282899999999</v>
      </c>
      <c r="O129" s="4">
        <f>INDEX('Paste Calib Data'!$1:$1048576,MATCH($A$112,'Paste Calib Data'!$A:$A,0)+(ROW()-ROW($A$112)-1),COLUMN()-1)</f>
        <v>144.97282899999999</v>
      </c>
      <c r="P129" s="4">
        <f>INDEX('Paste Calib Data'!$1:$1048576,MATCH($A$112,'Paste Calib Data'!$A:$A,0)+(ROW()-ROW($A$112)-1),COLUMN()-1)</f>
        <v>144.97282899999999</v>
      </c>
      <c r="Q129" s="12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12">
        <f t="shared" si="17"/>
        <v>44.429349000000002</v>
      </c>
      <c r="C130" s="4">
        <f>INDEX('Paste Calib Data'!$1:$1048576,MATCH($A$112,'Paste Calib Data'!$A:$A,0)+(ROW()-ROW($A$112)-1),COLUMN()-1)</f>
        <v>44.429349000000002</v>
      </c>
      <c r="D130" s="4">
        <f>INDEX('Paste Calib Data'!$1:$1048576,MATCH($A$112,'Paste Calib Data'!$A:$A,0)+(ROW()-ROW($A$112)-1),COLUMN()-1)</f>
        <v>44.429349000000002</v>
      </c>
      <c r="E130" s="4">
        <f>INDEX('Paste Calib Data'!$1:$1048576,MATCH($A$112,'Paste Calib Data'!$A:$A,0)+(ROW()-ROW($A$112)-1),COLUMN()-1)</f>
        <v>49.116849000000002</v>
      </c>
      <c r="F130" s="4">
        <f>INDEX('Paste Calib Data'!$1:$1048576,MATCH($A$112,'Paste Calib Data'!$A:$A,0)+(ROW()-ROW($A$112)-1),COLUMN()-1)</f>
        <v>52.717391999999997</v>
      </c>
      <c r="G130" s="4">
        <f>INDEX('Paste Calib Data'!$1:$1048576,MATCH($A$112,'Paste Calib Data'!$A:$A,0)+(ROW()-ROW($A$112)-1),COLUMN()-1)</f>
        <v>58.016306</v>
      </c>
      <c r="H130" s="4">
        <f>INDEX('Paste Calib Data'!$1:$1048576,MATCH($A$112,'Paste Calib Data'!$A:$A,0)+(ROW()-ROW($A$112)-1),COLUMN()-1)</f>
        <v>66.576087999999999</v>
      </c>
      <c r="I130" s="4">
        <f>INDEX('Paste Calib Data'!$1:$1048576,MATCH($A$112,'Paste Calib Data'!$A:$A,0)+(ROW()-ROW($A$112)-1),COLUMN()-1)</f>
        <v>76.019023000000004</v>
      </c>
      <c r="J130" s="4">
        <f>INDEX('Paste Calib Data'!$1:$1048576,MATCH($A$112,'Paste Calib Data'!$A:$A,0)+(ROW()-ROW($A$112)-1),COLUMN()-1)</f>
        <v>87.975544999999997</v>
      </c>
      <c r="K130" s="4">
        <f>INDEX('Paste Calib Data'!$1:$1048576,MATCH($A$112,'Paste Calib Data'!$A:$A,0)+(ROW()-ROW($A$112)-1),COLUMN()-1)</f>
        <v>111.005437</v>
      </c>
      <c r="L130" s="4">
        <f>INDEX('Paste Calib Data'!$1:$1048576,MATCH($A$112,'Paste Calib Data'!$A:$A,0)+(ROW()-ROW($A$112)-1),COLUMN()-1)</f>
        <v>123.029894</v>
      </c>
      <c r="M130" s="4">
        <f>INDEX('Paste Calib Data'!$1:$1048576,MATCH($A$112,'Paste Calib Data'!$A:$A,0)+(ROW()-ROW($A$112)-1),COLUMN()-1)</f>
        <v>144.97282899999999</v>
      </c>
      <c r="N130" s="4">
        <f>INDEX('Paste Calib Data'!$1:$1048576,MATCH($A$112,'Paste Calib Data'!$A:$A,0)+(ROW()-ROW($A$112)-1),COLUMN()-1)</f>
        <v>144.97282899999999</v>
      </c>
      <c r="O130" s="4">
        <f>INDEX('Paste Calib Data'!$1:$1048576,MATCH($A$112,'Paste Calib Data'!$A:$A,0)+(ROW()-ROW($A$112)-1),COLUMN()-1)</f>
        <v>144.97282899999999</v>
      </c>
      <c r="P130" s="4">
        <f>INDEX('Paste Calib Data'!$1:$1048576,MATCH($A$112,'Paste Calib Data'!$A:$A,0)+(ROW()-ROW($A$112)-1),COLUMN()-1)</f>
        <v>144.97282899999999</v>
      </c>
      <c r="Q130" s="12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12">
        <f t="shared" si="17"/>
        <v>44.769022999999997</v>
      </c>
      <c r="C131" s="4">
        <f>INDEX('Paste Calib Data'!$1:$1048576,MATCH($A$112,'Paste Calib Data'!$A:$A,0)+(ROW()-ROW($A$112)-1),COLUMN()-1)</f>
        <v>44.769022999999997</v>
      </c>
      <c r="D131" s="4">
        <f>INDEX('Paste Calib Data'!$1:$1048576,MATCH($A$112,'Paste Calib Data'!$A:$A,0)+(ROW()-ROW($A$112)-1),COLUMN()-1)</f>
        <v>44.769022999999997</v>
      </c>
      <c r="E131" s="4">
        <f>INDEX('Paste Calib Data'!$1:$1048576,MATCH($A$112,'Paste Calib Data'!$A:$A,0)+(ROW()-ROW($A$112)-1),COLUMN()-1)</f>
        <v>46.807065999999999</v>
      </c>
      <c r="F131" s="4">
        <f>INDEX('Paste Calib Data'!$1:$1048576,MATCH($A$112,'Paste Calib Data'!$A:$A,0)+(ROW()-ROW($A$112)-1),COLUMN()-1)</f>
        <v>48.573371000000002</v>
      </c>
      <c r="G131" s="4">
        <f>INDEX('Paste Calib Data'!$1:$1048576,MATCH($A$112,'Paste Calib Data'!$A:$A,0)+(ROW()-ROW($A$112)-1),COLUMN()-1)</f>
        <v>53.804349000000002</v>
      </c>
      <c r="H131" s="4">
        <f>INDEX('Paste Calib Data'!$1:$1048576,MATCH($A$112,'Paste Calib Data'!$A:$A,0)+(ROW()-ROW($A$112)-1),COLUMN()-1)</f>
        <v>63.790762000000001</v>
      </c>
      <c r="I131" s="4">
        <f>INDEX('Paste Calib Data'!$1:$1048576,MATCH($A$112,'Paste Calib Data'!$A:$A,0)+(ROW()-ROW($A$112)-1),COLUMN()-1)</f>
        <v>74.184783999999993</v>
      </c>
      <c r="J131" s="4">
        <f>INDEX('Paste Calib Data'!$1:$1048576,MATCH($A$112,'Paste Calib Data'!$A:$A,0)+(ROW()-ROW($A$112)-1),COLUMN()-1)</f>
        <v>83.695654000000005</v>
      </c>
      <c r="K131" s="4">
        <f>INDEX('Paste Calib Data'!$1:$1048576,MATCH($A$112,'Paste Calib Data'!$A:$A,0)+(ROW()-ROW($A$112)-1),COLUMN()-1)</f>
        <v>105.978263</v>
      </c>
      <c r="L131" s="4">
        <f>INDEX('Paste Calib Data'!$1:$1048576,MATCH($A$112,'Paste Calib Data'!$A:$A,0)+(ROW()-ROW($A$112)-1),COLUMN()-1)</f>
        <v>122.48641600000001</v>
      </c>
      <c r="M131" s="4">
        <f>INDEX('Paste Calib Data'!$1:$1048576,MATCH($A$112,'Paste Calib Data'!$A:$A,0)+(ROW()-ROW($A$112)-1),COLUMN()-1)</f>
        <v>144.97282899999999</v>
      </c>
      <c r="N131" s="4">
        <f>INDEX('Paste Calib Data'!$1:$1048576,MATCH($A$112,'Paste Calib Data'!$A:$A,0)+(ROW()-ROW($A$112)-1),COLUMN()-1)</f>
        <v>144.97282899999999</v>
      </c>
      <c r="O131" s="4">
        <f>INDEX('Paste Calib Data'!$1:$1048576,MATCH($A$112,'Paste Calib Data'!$A:$A,0)+(ROW()-ROW($A$112)-1),COLUMN()-1)</f>
        <v>144.97282899999999</v>
      </c>
      <c r="P131" s="4">
        <f>INDEX('Paste Calib Data'!$1:$1048576,MATCH($A$112,'Paste Calib Data'!$A:$A,0)+(ROW()-ROW($A$112)-1),COLUMN()-1)</f>
        <v>144.97282899999999</v>
      </c>
      <c r="Q131" s="12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12">
        <f t="shared" si="17"/>
        <v>45.380436000000003</v>
      </c>
      <c r="C132" s="4">
        <f>INDEX('Paste Calib Data'!$1:$1048576,MATCH($A$112,'Paste Calib Data'!$A:$A,0)+(ROW()-ROW($A$112)-1),COLUMN()-1)</f>
        <v>45.380436000000003</v>
      </c>
      <c r="D132" s="4">
        <f>INDEX('Paste Calib Data'!$1:$1048576,MATCH($A$112,'Paste Calib Data'!$A:$A,0)+(ROW()-ROW($A$112)-1),COLUMN()-1)</f>
        <v>45.380436000000003</v>
      </c>
      <c r="E132" s="4">
        <f>INDEX('Paste Calib Data'!$1:$1048576,MATCH($A$112,'Paste Calib Data'!$A:$A,0)+(ROW()-ROW($A$112)-1),COLUMN()-1)</f>
        <v>46.127718000000002</v>
      </c>
      <c r="F132" s="4">
        <f>INDEX('Paste Calib Data'!$1:$1048576,MATCH($A$112,'Paste Calib Data'!$A:$A,0)+(ROW()-ROW($A$112)-1),COLUMN()-1)</f>
        <v>46.875000999999997</v>
      </c>
      <c r="G132" s="4">
        <f>INDEX('Paste Calib Data'!$1:$1048576,MATCH($A$112,'Paste Calib Data'!$A:$A,0)+(ROW()-ROW($A$112)-1),COLUMN()-1)</f>
        <v>50.000000999999997</v>
      </c>
      <c r="H132" s="4">
        <f>INDEX('Paste Calib Data'!$1:$1048576,MATCH($A$112,'Paste Calib Data'!$A:$A,0)+(ROW()-ROW($A$112)-1),COLUMN()-1)</f>
        <v>57.133153</v>
      </c>
      <c r="I132" s="4">
        <f>INDEX('Paste Calib Data'!$1:$1048576,MATCH($A$112,'Paste Calib Data'!$A:$A,0)+(ROW()-ROW($A$112)-1),COLUMN()-1)</f>
        <v>68.478262000000001</v>
      </c>
      <c r="J132" s="4">
        <f>INDEX('Paste Calib Data'!$1:$1048576,MATCH($A$112,'Paste Calib Data'!$A:$A,0)+(ROW()-ROW($A$112)-1),COLUMN()-1)</f>
        <v>79.483697000000006</v>
      </c>
      <c r="K132" s="4">
        <f>INDEX('Paste Calib Data'!$1:$1048576,MATCH($A$112,'Paste Calib Data'!$A:$A,0)+(ROW()-ROW($A$112)-1),COLUMN()-1)</f>
        <v>101.970111</v>
      </c>
      <c r="L132" s="4">
        <f>INDEX('Paste Calib Data'!$1:$1048576,MATCH($A$112,'Paste Calib Data'!$A:$A,0)+(ROW()-ROW($A$112)-1),COLUMN()-1)</f>
        <v>120.92391600000001</v>
      </c>
      <c r="M132" s="4">
        <f>INDEX('Paste Calib Data'!$1:$1048576,MATCH($A$112,'Paste Calib Data'!$A:$A,0)+(ROW()-ROW($A$112)-1),COLUMN()-1)</f>
        <v>144.97282899999999</v>
      </c>
      <c r="N132" s="4">
        <f>INDEX('Paste Calib Data'!$1:$1048576,MATCH($A$112,'Paste Calib Data'!$A:$A,0)+(ROW()-ROW($A$112)-1),COLUMN()-1)</f>
        <v>144.97282899999999</v>
      </c>
      <c r="O132" s="4">
        <f>INDEX('Paste Calib Data'!$1:$1048576,MATCH($A$112,'Paste Calib Data'!$A:$A,0)+(ROW()-ROW($A$112)-1),COLUMN()-1)</f>
        <v>144.97282899999999</v>
      </c>
      <c r="P132" s="4">
        <f>INDEX('Paste Calib Data'!$1:$1048576,MATCH($A$112,'Paste Calib Data'!$A:$A,0)+(ROW()-ROW($A$112)-1),COLUMN()-1)</f>
        <v>144.97282899999999</v>
      </c>
      <c r="Q132" s="12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12">
        <f t="shared" si="17"/>
        <v>45.312500999999997</v>
      </c>
      <c r="C133" s="4">
        <f>INDEX('Paste Calib Data'!$1:$1048576,MATCH($A$112,'Paste Calib Data'!$A:$A,0)+(ROW()-ROW($A$112)-1),COLUMN()-1)</f>
        <v>45.312500999999997</v>
      </c>
      <c r="D133" s="4">
        <f>INDEX('Paste Calib Data'!$1:$1048576,MATCH($A$112,'Paste Calib Data'!$A:$A,0)+(ROW()-ROW($A$112)-1),COLUMN()-1)</f>
        <v>45.312500999999997</v>
      </c>
      <c r="E133" s="4">
        <f>INDEX('Paste Calib Data'!$1:$1048576,MATCH($A$112,'Paste Calib Data'!$A:$A,0)+(ROW()-ROW($A$112)-1),COLUMN()-1)</f>
        <v>45.312500999999997</v>
      </c>
      <c r="F133" s="4">
        <f>INDEX('Paste Calib Data'!$1:$1048576,MATCH($A$112,'Paste Calib Data'!$A:$A,0)+(ROW()-ROW($A$112)-1),COLUMN()-1)</f>
        <v>45.312500999999997</v>
      </c>
      <c r="G133" s="4">
        <f>INDEX('Paste Calib Data'!$1:$1048576,MATCH($A$112,'Paste Calib Data'!$A:$A,0)+(ROW()-ROW($A$112)-1),COLUMN()-1)</f>
        <v>47.622284000000001</v>
      </c>
      <c r="H133" s="4">
        <f>INDEX('Paste Calib Data'!$1:$1048576,MATCH($A$112,'Paste Calib Data'!$A:$A,0)+(ROW()-ROW($A$112)-1),COLUMN()-1)</f>
        <v>53.804349000000002</v>
      </c>
      <c r="I133" s="4">
        <f>INDEX('Paste Calib Data'!$1:$1048576,MATCH($A$112,'Paste Calib Data'!$A:$A,0)+(ROW()-ROW($A$112)-1),COLUMN()-1)</f>
        <v>66.168480000000002</v>
      </c>
      <c r="J133" s="4">
        <f>INDEX('Paste Calib Data'!$1:$1048576,MATCH($A$112,'Paste Calib Data'!$A:$A,0)+(ROW()-ROW($A$112)-1),COLUMN()-1)</f>
        <v>76.086957999999996</v>
      </c>
      <c r="K133" s="4">
        <f>INDEX('Paste Calib Data'!$1:$1048576,MATCH($A$112,'Paste Calib Data'!$A:$A,0)+(ROW()-ROW($A$112)-1),COLUMN()-1)</f>
        <v>95.584241000000006</v>
      </c>
      <c r="L133" s="4">
        <f>INDEX('Paste Calib Data'!$1:$1048576,MATCH($A$112,'Paste Calib Data'!$A:$A,0)+(ROW()-ROW($A$112)-1),COLUMN()-1)</f>
        <v>115.013589</v>
      </c>
      <c r="M133" s="4">
        <f>INDEX('Paste Calib Data'!$1:$1048576,MATCH($A$112,'Paste Calib Data'!$A:$A,0)+(ROW()-ROW($A$112)-1),COLUMN()-1)</f>
        <v>144.97282899999999</v>
      </c>
      <c r="N133" s="4">
        <f>INDEX('Paste Calib Data'!$1:$1048576,MATCH($A$112,'Paste Calib Data'!$A:$A,0)+(ROW()-ROW($A$112)-1),COLUMN()-1)</f>
        <v>144.97282899999999</v>
      </c>
      <c r="O133" s="4">
        <f>INDEX('Paste Calib Data'!$1:$1048576,MATCH($A$112,'Paste Calib Data'!$A:$A,0)+(ROW()-ROW($A$112)-1),COLUMN()-1)</f>
        <v>144.97282899999999</v>
      </c>
      <c r="P133" s="4">
        <f>INDEX('Paste Calib Data'!$1:$1048576,MATCH($A$112,'Paste Calib Data'!$A:$A,0)+(ROW()-ROW($A$112)-1),COLUMN()-1)</f>
        <v>144.97282899999999</v>
      </c>
      <c r="Q133" s="12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12">
        <f t="shared" si="17"/>
        <v>45.516305000000003</v>
      </c>
      <c r="C134" s="4">
        <f>INDEX('Paste Calib Data'!$1:$1048576,MATCH($A$112,'Paste Calib Data'!$A:$A,0)+(ROW()-ROW($A$112)-1),COLUMN()-1)</f>
        <v>45.516305000000003</v>
      </c>
      <c r="D134" s="4">
        <f>INDEX('Paste Calib Data'!$1:$1048576,MATCH($A$112,'Paste Calib Data'!$A:$A,0)+(ROW()-ROW($A$112)-1),COLUMN()-1)</f>
        <v>45.516305000000003</v>
      </c>
      <c r="E134" s="4">
        <f>INDEX('Paste Calib Data'!$1:$1048576,MATCH($A$112,'Paste Calib Data'!$A:$A,0)+(ROW()-ROW($A$112)-1),COLUMN()-1)</f>
        <v>45.516305000000003</v>
      </c>
      <c r="F134" s="4">
        <f>INDEX('Paste Calib Data'!$1:$1048576,MATCH($A$112,'Paste Calib Data'!$A:$A,0)+(ROW()-ROW($A$112)-1),COLUMN()-1)</f>
        <v>45.516305000000003</v>
      </c>
      <c r="G134" s="4">
        <f>INDEX('Paste Calib Data'!$1:$1048576,MATCH($A$112,'Paste Calib Data'!$A:$A,0)+(ROW()-ROW($A$112)-1),COLUMN()-1)</f>
        <v>45.516305000000003</v>
      </c>
      <c r="H134" s="4">
        <f>INDEX('Paste Calib Data'!$1:$1048576,MATCH($A$112,'Paste Calib Data'!$A:$A,0)+(ROW()-ROW($A$112)-1),COLUMN()-1)</f>
        <v>45.516305000000003</v>
      </c>
      <c r="I134" s="4">
        <f>INDEX('Paste Calib Data'!$1:$1048576,MATCH($A$112,'Paste Calib Data'!$A:$A,0)+(ROW()-ROW($A$112)-1),COLUMN()-1)</f>
        <v>54.008153</v>
      </c>
      <c r="J134" s="4">
        <f>INDEX('Paste Calib Data'!$1:$1048576,MATCH($A$112,'Paste Calib Data'!$A:$A,0)+(ROW()-ROW($A$112)-1),COLUMN()-1)</f>
        <v>74.592393000000001</v>
      </c>
      <c r="K134" s="4">
        <f>INDEX('Paste Calib Data'!$1:$1048576,MATCH($A$112,'Paste Calib Data'!$A:$A,0)+(ROW()-ROW($A$112)-1),COLUMN()-1)</f>
        <v>94.972828000000007</v>
      </c>
      <c r="L134" s="4">
        <f>INDEX('Paste Calib Data'!$1:$1048576,MATCH($A$112,'Paste Calib Data'!$A:$A,0)+(ROW()-ROW($A$112)-1),COLUMN()-1)</f>
        <v>111.005437</v>
      </c>
      <c r="M134" s="4">
        <f>INDEX('Paste Calib Data'!$1:$1048576,MATCH($A$112,'Paste Calib Data'!$A:$A,0)+(ROW()-ROW($A$112)-1),COLUMN()-1)</f>
        <v>144.97282899999999</v>
      </c>
      <c r="N134" s="4">
        <f>INDEX('Paste Calib Data'!$1:$1048576,MATCH($A$112,'Paste Calib Data'!$A:$A,0)+(ROW()-ROW($A$112)-1),COLUMN()-1)</f>
        <v>144.97282899999999</v>
      </c>
      <c r="O134" s="4">
        <f>INDEX('Paste Calib Data'!$1:$1048576,MATCH($A$112,'Paste Calib Data'!$A:$A,0)+(ROW()-ROW($A$112)-1),COLUMN()-1)</f>
        <v>144.97282899999999</v>
      </c>
      <c r="P134" s="4">
        <f>INDEX('Paste Calib Data'!$1:$1048576,MATCH($A$112,'Paste Calib Data'!$A:$A,0)+(ROW()-ROW($A$112)-1),COLUMN()-1)</f>
        <v>144.97282899999999</v>
      </c>
      <c r="Q134" s="12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12">
        <f t="shared" si="17"/>
        <v>44.972827000000002</v>
      </c>
      <c r="C135" s="4">
        <f>INDEX('Paste Calib Data'!$1:$1048576,MATCH($A$112,'Paste Calib Data'!$A:$A,0)+(ROW()-ROW($A$112)-1),COLUMN()-1)</f>
        <v>44.972827000000002</v>
      </c>
      <c r="D135" s="4">
        <f>INDEX('Paste Calib Data'!$1:$1048576,MATCH($A$112,'Paste Calib Data'!$A:$A,0)+(ROW()-ROW($A$112)-1),COLUMN()-1)</f>
        <v>44.972827000000002</v>
      </c>
      <c r="E135" s="4">
        <f>INDEX('Paste Calib Data'!$1:$1048576,MATCH($A$112,'Paste Calib Data'!$A:$A,0)+(ROW()-ROW($A$112)-1),COLUMN()-1)</f>
        <v>44.972827000000002</v>
      </c>
      <c r="F135" s="4">
        <f>INDEX('Paste Calib Data'!$1:$1048576,MATCH($A$112,'Paste Calib Data'!$A:$A,0)+(ROW()-ROW($A$112)-1),COLUMN()-1)</f>
        <v>44.972827000000002</v>
      </c>
      <c r="G135" s="4">
        <f>INDEX('Paste Calib Data'!$1:$1048576,MATCH($A$112,'Paste Calib Data'!$A:$A,0)+(ROW()-ROW($A$112)-1),COLUMN()-1)</f>
        <v>44.972827000000002</v>
      </c>
      <c r="H135" s="4">
        <f>INDEX('Paste Calib Data'!$1:$1048576,MATCH($A$112,'Paste Calib Data'!$A:$A,0)+(ROW()-ROW($A$112)-1),COLUMN()-1)</f>
        <v>44.972827000000002</v>
      </c>
      <c r="I135" s="4">
        <f>INDEX('Paste Calib Data'!$1:$1048576,MATCH($A$112,'Paste Calib Data'!$A:$A,0)+(ROW()-ROW($A$112)-1),COLUMN()-1)</f>
        <v>50.475544999999997</v>
      </c>
      <c r="J135" s="4">
        <f>INDEX('Paste Calib Data'!$1:$1048576,MATCH($A$112,'Paste Calib Data'!$A:$A,0)+(ROW()-ROW($A$112)-1),COLUMN()-1)</f>
        <v>72.690218999999999</v>
      </c>
      <c r="K135" s="4">
        <f>INDEX('Paste Calib Data'!$1:$1048576,MATCH($A$112,'Paste Calib Data'!$A:$A,0)+(ROW()-ROW($A$112)-1),COLUMN()-1)</f>
        <v>84.986414999999994</v>
      </c>
      <c r="L135" s="4">
        <f>INDEX('Paste Calib Data'!$1:$1048576,MATCH($A$112,'Paste Calib Data'!$A:$A,0)+(ROW()-ROW($A$112)-1),COLUMN()-1)</f>
        <v>91.983698000000004</v>
      </c>
      <c r="M135" s="4">
        <f>INDEX('Paste Calib Data'!$1:$1048576,MATCH($A$112,'Paste Calib Data'!$A:$A,0)+(ROW()-ROW($A$112)-1),COLUMN()-1)</f>
        <v>101.290763</v>
      </c>
      <c r="N135" s="4">
        <f>INDEX('Paste Calib Data'!$1:$1048576,MATCH($A$112,'Paste Calib Data'!$A:$A,0)+(ROW()-ROW($A$112)-1),COLUMN()-1)</f>
        <v>101.290763</v>
      </c>
      <c r="O135" s="4">
        <f>INDEX('Paste Calib Data'!$1:$1048576,MATCH($A$112,'Paste Calib Data'!$A:$A,0)+(ROW()-ROW($A$112)-1),COLUMN()-1)</f>
        <v>101.290763</v>
      </c>
      <c r="P135" s="4">
        <f>INDEX('Paste Calib Data'!$1:$1048576,MATCH($A$112,'Paste Calib Data'!$A:$A,0)+(ROW()-ROW($A$112)-1),COLUMN()-1)</f>
        <v>144.97282899999999</v>
      </c>
      <c r="Q135" s="12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12">
        <f t="shared" si="17"/>
        <v>44.972827000000002</v>
      </c>
      <c r="C136" s="4">
        <f>INDEX('Paste Calib Data'!$1:$1048576,MATCH($A$112,'Paste Calib Data'!$A:$A,0)+(ROW()-ROW($A$112)-1),COLUMN()-1)</f>
        <v>44.972827000000002</v>
      </c>
      <c r="D136" s="4">
        <f>INDEX('Paste Calib Data'!$1:$1048576,MATCH($A$112,'Paste Calib Data'!$A:$A,0)+(ROW()-ROW($A$112)-1),COLUMN()-1)</f>
        <v>44.972827000000002</v>
      </c>
      <c r="E136" s="4">
        <f>INDEX('Paste Calib Data'!$1:$1048576,MATCH($A$112,'Paste Calib Data'!$A:$A,0)+(ROW()-ROW($A$112)-1),COLUMN()-1)</f>
        <v>44.972827000000002</v>
      </c>
      <c r="F136" s="4">
        <f>INDEX('Paste Calib Data'!$1:$1048576,MATCH($A$112,'Paste Calib Data'!$A:$A,0)+(ROW()-ROW($A$112)-1),COLUMN()-1)</f>
        <v>44.972827000000002</v>
      </c>
      <c r="G136" s="4">
        <f>INDEX('Paste Calib Data'!$1:$1048576,MATCH($A$112,'Paste Calib Data'!$A:$A,0)+(ROW()-ROW($A$112)-1),COLUMN()-1)</f>
        <v>44.972827000000002</v>
      </c>
      <c r="H136" s="4">
        <f>INDEX('Paste Calib Data'!$1:$1048576,MATCH($A$112,'Paste Calib Data'!$A:$A,0)+(ROW()-ROW($A$112)-1),COLUMN()-1)</f>
        <v>44.972827000000002</v>
      </c>
      <c r="I136" s="4">
        <f>INDEX('Paste Calib Data'!$1:$1048576,MATCH($A$112,'Paste Calib Data'!$A:$A,0)+(ROW()-ROW($A$112)-1),COLUMN()-1)</f>
        <v>69.497283999999993</v>
      </c>
      <c r="J136" s="4">
        <f>INDEX('Paste Calib Data'!$1:$1048576,MATCH($A$112,'Paste Calib Data'!$A:$A,0)+(ROW()-ROW($A$112)-1),COLUMN()-1)</f>
        <v>72.690218999999999</v>
      </c>
      <c r="K136" s="4">
        <f>INDEX('Paste Calib Data'!$1:$1048576,MATCH($A$112,'Paste Calib Data'!$A:$A,0)+(ROW()-ROW($A$112)-1),COLUMN()-1)</f>
        <v>83.967393000000001</v>
      </c>
      <c r="L136" s="4">
        <f>INDEX('Paste Calib Data'!$1:$1048576,MATCH($A$112,'Paste Calib Data'!$A:$A,0)+(ROW()-ROW($A$112)-1),COLUMN()-1)</f>
        <v>91.983698000000004</v>
      </c>
      <c r="M136" s="4">
        <f>INDEX('Paste Calib Data'!$1:$1048576,MATCH($A$112,'Paste Calib Data'!$A:$A,0)+(ROW()-ROW($A$112)-1),COLUMN()-1)</f>
        <v>70.176631999999998</v>
      </c>
      <c r="N136" s="4">
        <f>INDEX('Paste Calib Data'!$1:$1048576,MATCH($A$112,'Paste Calib Data'!$A:$A,0)+(ROW()-ROW($A$112)-1),COLUMN()-1)</f>
        <v>70.176631999999998</v>
      </c>
      <c r="O136" s="4">
        <f>INDEX('Paste Calib Data'!$1:$1048576,MATCH($A$112,'Paste Calib Data'!$A:$A,0)+(ROW()-ROW($A$112)-1),COLUMN()-1)</f>
        <v>70.176631999999998</v>
      </c>
      <c r="P136" s="4">
        <f>INDEX('Paste Calib Data'!$1:$1048576,MATCH($A$112,'Paste Calib Data'!$A:$A,0)+(ROW()-ROW($A$112)-1),COLUMN()-1)</f>
        <v>70.176631999999998</v>
      </c>
      <c r="Q136" s="12">
        <f t="shared" si="18"/>
        <v>70.176631999999998</v>
      </c>
    </row>
    <row r="137" spans="1:17" x14ac:dyDescent="0.25">
      <c r="A137" s="13">
        <f>A136+1</f>
        <v>4201</v>
      </c>
      <c r="B137" s="12">
        <f>B136</f>
        <v>44.972827000000002</v>
      </c>
      <c r="C137" s="12">
        <f>C136</f>
        <v>44.972827000000002</v>
      </c>
      <c r="D137" s="12">
        <f t="shared" ref="D137:Q137" si="19">D136</f>
        <v>44.972827000000002</v>
      </c>
      <c r="E137" s="12">
        <f t="shared" si="19"/>
        <v>44.972827000000002</v>
      </c>
      <c r="F137" s="12">
        <f t="shared" si="19"/>
        <v>44.972827000000002</v>
      </c>
      <c r="G137" s="12">
        <f t="shared" si="19"/>
        <v>44.972827000000002</v>
      </c>
      <c r="H137" s="12">
        <f t="shared" si="19"/>
        <v>44.972827000000002</v>
      </c>
      <c r="I137" s="12">
        <f t="shared" si="19"/>
        <v>69.497283999999993</v>
      </c>
      <c r="J137" s="12">
        <f t="shared" si="19"/>
        <v>72.690218999999999</v>
      </c>
      <c r="K137" s="12">
        <f t="shared" si="19"/>
        <v>83.967393000000001</v>
      </c>
      <c r="L137" s="12">
        <f t="shared" si="19"/>
        <v>91.983698000000004</v>
      </c>
      <c r="M137" s="12">
        <f t="shared" si="19"/>
        <v>70.176631999999998</v>
      </c>
      <c r="N137" s="12">
        <f t="shared" si="19"/>
        <v>70.176631999999998</v>
      </c>
      <c r="O137" s="12">
        <f t="shared" si="19"/>
        <v>70.176631999999998</v>
      </c>
      <c r="P137" s="12">
        <f t="shared" si="19"/>
        <v>70.176631999999998</v>
      </c>
      <c r="Q137" s="12">
        <f t="shared" si="19"/>
        <v>70.176631999999998</v>
      </c>
    </row>
    <row r="139" spans="1:17" x14ac:dyDescent="0.25">
      <c r="A139" s="17" t="str">
        <f>IF(ISNUMBER($A$2),CONCATENATE("A9",$A$2,"18"),"F0519")</f>
        <v>F0519</v>
      </c>
      <c r="B139" s="51" t="str">
        <f>INDEX('Paste Calib Data'!$1:$1048576,MATCH($A$139,'Paste Calib Data'!$A:$A,0)+(ROW()-ROW($A$139)),COLUMN())</f>
        <v>Fuel Limiter, Barometric, Table 1</v>
      </c>
      <c r="C139" s="51"/>
      <c r="D139" s="51"/>
      <c r="E139" s="51"/>
      <c r="F139" s="51"/>
      <c r="G139" s="51"/>
      <c r="H139" s="51"/>
      <c r="I139" s="51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13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13">
        <f>H141+1</f>
        <v>15.5</v>
      </c>
    </row>
    <row r="142" spans="1:17" x14ac:dyDescent="0.25">
      <c r="A142" s="13">
        <f>A143-1</f>
        <v>599</v>
      </c>
      <c r="B142" s="12">
        <f>B143</f>
        <v>144.97282899999999</v>
      </c>
      <c r="C142" s="12">
        <f t="shared" ref="C142:I142" si="20">C143</f>
        <v>144.97282899999999</v>
      </c>
      <c r="D142" s="12">
        <f t="shared" si="20"/>
        <v>144.97282899999999</v>
      </c>
      <c r="E142" s="12">
        <f t="shared" si="20"/>
        <v>144.97282899999999</v>
      </c>
      <c r="F142" s="12">
        <f t="shared" si="20"/>
        <v>144.97282899999999</v>
      </c>
      <c r="G142" s="12">
        <f t="shared" si="20"/>
        <v>144.97282899999999</v>
      </c>
      <c r="H142" s="12">
        <f t="shared" si="20"/>
        <v>144.97282899999999</v>
      </c>
      <c r="I142" s="12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12">
        <f>C143</f>
        <v>144.97282899999999</v>
      </c>
      <c r="C143" s="4">
        <f>INDEX('Paste Calib Data'!$1:$1048576,MATCH($A$139,'Paste Calib Data'!$A:$A,0)+(ROW()-ROW($A$139)-1),COLUMN()-1)</f>
        <v>144.97282899999999</v>
      </c>
      <c r="D143" s="4">
        <f>INDEX('Paste Calib Data'!$1:$1048576,MATCH($A$139,'Paste Calib Data'!$A:$A,0)+(ROW()-ROW($A$139)-1),COLUMN()-1)</f>
        <v>144.97282899999999</v>
      </c>
      <c r="E143" s="4">
        <f>INDEX('Paste Calib Data'!$1:$1048576,MATCH($A$139,'Paste Calib Data'!$A:$A,0)+(ROW()-ROW($A$139)-1),COLUMN()-1)</f>
        <v>144.97282899999999</v>
      </c>
      <c r="F143" s="4">
        <f>INDEX('Paste Calib Data'!$1:$1048576,MATCH($A$139,'Paste Calib Data'!$A:$A,0)+(ROW()-ROW($A$139)-1),COLUMN()-1)</f>
        <v>144.97282899999999</v>
      </c>
      <c r="G143" s="4">
        <f>INDEX('Paste Calib Data'!$1:$1048576,MATCH($A$139,'Paste Calib Data'!$A:$A,0)+(ROW()-ROW($A$139)-1),COLUMN()-1)</f>
        <v>144.97282899999999</v>
      </c>
      <c r="H143" s="4">
        <f>INDEX('Paste Calib Data'!$1:$1048576,MATCH($A$139,'Paste Calib Data'!$A:$A,0)+(ROW()-ROW($A$139)-1),COLUMN()-1)</f>
        <v>144.97282899999999</v>
      </c>
      <c r="I143" s="12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12">
        <f t="shared" ref="B144:B163" si="21">C144</f>
        <v>144.97282899999999</v>
      </c>
      <c r="C144" s="4">
        <f>INDEX('Paste Calib Data'!$1:$1048576,MATCH($A$139,'Paste Calib Data'!$A:$A,0)+(ROW()-ROW($A$139)-1),COLUMN()-1)</f>
        <v>144.97282899999999</v>
      </c>
      <c r="D144" s="4">
        <f>INDEX('Paste Calib Data'!$1:$1048576,MATCH($A$139,'Paste Calib Data'!$A:$A,0)+(ROW()-ROW($A$139)-1),COLUMN()-1)</f>
        <v>144.97282899999999</v>
      </c>
      <c r="E144" s="4">
        <f>INDEX('Paste Calib Data'!$1:$1048576,MATCH($A$139,'Paste Calib Data'!$A:$A,0)+(ROW()-ROW($A$139)-1),COLUMN()-1)</f>
        <v>144.97282899999999</v>
      </c>
      <c r="F144" s="4">
        <f>INDEX('Paste Calib Data'!$1:$1048576,MATCH($A$139,'Paste Calib Data'!$A:$A,0)+(ROW()-ROW($A$139)-1),COLUMN()-1)</f>
        <v>144.97282899999999</v>
      </c>
      <c r="G144" s="4">
        <f>INDEX('Paste Calib Data'!$1:$1048576,MATCH($A$139,'Paste Calib Data'!$A:$A,0)+(ROW()-ROW($A$139)-1),COLUMN()-1)</f>
        <v>144.97282899999999</v>
      </c>
      <c r="H144" s="4">
        <f>INDEX('Paste Calib Data'!$1:$1048576,MATCH($A$139,'Paste Calib Data'!$A:$A,0)+(ROW()-ROW($A$139)-1),COLUMN()-1)</f>
        <v>144.97282899999999</v>
      </c>
      <c r="I144" s="12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12">
        <f t="shared" si="21"/>
        <v>144.97282899999999</v>
      </c>
      <c r="C145" s="4">
        <f>INDEX('Paste Calib Data'!$1:$1048576,MATCH($A$139,'Paste Calib Data'!$A:$A,0)+(ROW()-ROW($A$139)-1),COLUMN()-1)</f>
        <v>144.97282899999999</v>
      </c>
      <c r="D145" s="4">
        <f>INDEX('Paste Calib Data'!$1:$1048576,MATCH($A$139,'Paste Calib Data'!$A:$A,0)+(ROW()-ROW($A$139)-1),COLUMN()-1)</f>
        <v>144.97282899999999</v>
      </c>
      <c r="E145" s="4">
        <f>INDEX('Paste Calib Data'!$1:$1048576,MATCH($A$139,'Paste Calib Data'!$A:$A,0)+(ROW()-ROW($A$139)-1),COLUMN()-1)</f>
        <v>144.97282899999999</v>
      </c>
      <c r="F145" s="4">
        <f>INDEX('Paste Calib Data'!$1:$1048576,MATCH($A$139,'Paste Calib Data'!$A:$A,0)+(ROW()-ROW($A$139)-1),COLUMN()-1)</f>
        <v>144.97282899999999</v>
      </c>
      <c r="G145" s="4">
        <f>INDEX('Paste Calib Data'!$1:$1048576,MATCH($A$139,'Paste Calib Data'!$A:$A,0)+(ROW()-ROW($A$139)-1),COLUMN()-1)</f>
        <v>144.97282899999999</v>
      </c>
      <c r="H145" s="4">
        <f>INDEX('Paste Calib Data'!$1:$1048576,MATCH($A$139,'Paste Calib Data'!$A:$A,0)+(ROW()-ROW($A$139)-1),COLUMN()-1)</f>
        <v>144.97282899999999</v>
      </c>
      <c r="I145" s="12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12">
        <f t="shared" si="21"/>
        <v>144.97282899999999</v>
      </c>
      <c r="C146" s="4">
        <f>INDEX('Paste Calib Data'!$1:$1048576,MATCH($A$139,'Paste Calib Data'!$A:$A,0)+(ROW()-ROW($A$139)-1),COLUMN()-1)</f>
        <v>144.97282899999999</v>
      </c>
      <c r="D146" s="4">
        <f>INDEX('Paste Calib Data'!$1:$1048576,MATCH($A$139,'Paste Calib Data'!$A:$A,0)+(ROW()-ROW($A$139)-1),COLUMN()-1)</f>
        <v>144.97282899999999</v>
      </c>
      <c r="E146" s="4">
        <f>INDEX('Paste Calib Data'!$1:$1048576,MATCH($A$139,'Paste Calib Data'!$A:$A,0)+(ROW()-ROW($A$139)-1),COLUMN()-1)</f>
        <v>144.97282899999999</v>
      </c>
      <c r="F146" s="4">
        <f>INDEX('Paste Calib Data'!$1:$1048576,MATCH($A$139,'Paste Calib Data'!$A:$A,0)+(ROW()-ROW($A$139)-1),COLUMN()-1)</f>
        <v>144.97282899999999</v>
      </c>
      <c r="G146" s="4">
        <f>INDEX('Paste Calib Data'!$1:$1048576,MATCH($A$139,'Paste Calib Data'!$A:$A,0)+(ROW()-ROW($A$139)-1),COLUMN()-1)</f>
        <v>144.97282899999999</v>
      </c>
      <c r="H146" s="4">
        <f>INDEX('Paste Calib Data'!$1:$1048576,MATCH($A$139,'Paste Calib Data'!$A:$A,0)+(ROW()-ROW($A$139)-1),COLUMN()-1)</f>
        <v>144.97282899999999</v>
      </c>
      <c r="I146" s="12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12">
        <f t="shared" si="21"/>
        <v>144.97282899999999</v>
      </c>
      <c r="C147" s="4">
        <f>INDEX('Paste Calib Data'!$1:$1048576,MATCH($A$139,'Paste Calib Data'!$A:$A,0)+(ROW()-ROW($A$139)-1),COLUMN()-1)</f>
        <v>144.97282899999999</v>
      </c>
      <c r="D147" s="4">
        <f>INDEX('Paste Calib Data'!$1:$1048576,MATCH($A$139,'Paste Calib Data'!$A:$A,0)+(ROW()-ROW($A$139)-1),COLUMN()-1)</f>
        <v>144.97282899999999</v>
      </c>
      <c r="E147" s="4">
        <f>INDEX('Paste Calib Data'!$1:$1048576,MATCH($A$139,'Paste Calib Data'!$A:$A,0)+(ROW()-ROW($A$139)-1),COLUMN()-1)</f>
        <v>144.97282899999999</v>
      </c>
      <c r="F147" s="4">
        <f>INDEX('Paste Calib Data'!$1:$1048576,MATCH($A$139,'Paste Calib Data'!$A:$A,0)+(ROW()-ROW($A$139)-1),COLUMN()-1)</f>
        <v>144.97282899999999</v>
      </c>
      <c r="G147" s="4">
        <f>INDEX('Paste Calib Data'!$1:$1048576,MATCH($A$139,'Paste Calib Data'!$A:$A,0)+(ROW()-ROW($A$139)-1),COLUMN()-1)</f>
        <v>144.97282899999999</v>
      </c>
      <c r="H147" s="4">
        <f>INDEX('Paste Calib Data'!$1:$1048576,MATCH($A$139,'Paste Calib Data'!$A:$A,0)+(ROW()-ROW($A$139)-1),COLUMN()-1)</f>
        <v>144.97282899999999</v>
      </c>
      <c r="I147" s="12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12">
        <f t="shared" si="21"/>
        <v>144.97282899999999</v>
      </c>
      <c r="C148" s="4">
        <f>INDEX('Paste Calib Data'!$1:$1048576,MATCH($A$139,'Paste Calib Data'!$A:$A,0)+(ROW()-ROW($A$139)-1),COLUMN()-1)</f>
        <v>144.97282899999999</v>
      </c>
      <c r="D148" s="4">
        <f>INDEX('Paste Calib Data'!$1:$1048576,MATCH($A$139,'Paste Calib Data'!$A:$A,0)+(ROW()-ROW($A$139)-1),COLUMN()-1)</f>
        <v>144.97282899999999</v>
      </c>
      <c r="E148" s="4">
        <f>INDEX('Paste Calib Data'!$1:$1048576,MATCH($A$139,'Paste Calib Data'!$A:$A,0)+(ROW()-ROW($A$139)-1),COLUMN()-1)</f>
        <v>144.97282899999999</v>
      </c>
      <c r="F148" s="4">
        <f>INDEX('Paste Calib Data'!$1:$1048576,MATCH($A$139,'Paste Calib Data'!$A:$A,0)+(ROW()-ROW($A$139)-1),COLUMN()-1)</f>
        <v>144.97282899999999</v>
      </c>
      <c r="G148" s="4">
        <f>INDEX('Paste Calib Data'!$1:$1048576,MATCH($A$139,'Paste Calib Data'!$A:$A,0)+(ROW()-ROW($A$139)-1),COLUMN()-1)</f>
        <v>144.97282899999999</v>
      </c>
      <c r="H148" s="4">
        <f>INDEX('Paste Calib Data'!$1:$1048576,MATCH($A$139,'Paste Calib Data'!$A:$A,0)+(ROW()-ROW($A$139)-1),COLUMN()-1)</f>
        <v>144.97282899999999</v>
      </c>
      <c r="I148" s="12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12">
        <f t="shared" si="21"/>
        <v>144.97282899999999</v>
      </c>
      <c r="C149" s="4">
        <f>INDEX('Paste Calib Data'!$1:$1048576,MATCH($A$139,'Paste Calib Data'!$A:$A,0)+(ROW()-ROW($A$139)-1),COLUMN()-1)</f>
        <v>144.97282899999999</v>
      </c>
      <c r="D149" s="4">
        <f>INDEX('Paste Calib Data'!$1:$1048576,MATCH($A$139,'Paste Calib Data'!$A:$A,0)+(ROW()-ROW($A$139)-1),COLUMN()-1)</f>
        <v>144.97282899999999</v>
      </c>
      <c r="E149" s="4">
        <f>INDEX('Paste Calib Data'!$1:$1048576,MATCH($A$139,'Paste Calib Data'!$A:$A,0)+(ROW()-ROW($A$139)-1),COLUMN()-1)</f>
        <v>144.97282899999999</v>
      </c>
      <c r="F149" s="4">
        <f>INDEX('Paste Calib Data'!$1:$1048576,MATCH($A$139,'Paste Calib Data'!$A:$A,0)+(ROW()-ROW($A$139)-1),COLUMN()-1)</f>
        <v>144.97282899999999</v>
      </c>
      <c r="G149" s="4">
        <f>INDEX('Paste Calib Data'!$1:$1048576,MATCH($A$139,'Paste Calib Data'!$A:$A,0)+(ROW()-ROW($A$139)-1),COLUMN()-1)</f>
        <v>144.97282899999999</v>
      </c>
      <c r="H149" s="4">
        <f>INDEX('Paste Calib Data'!$1:$1048576,MATCH($A$139,'Paste Calib Data'!$A:$A,0)+(ROW()-ROW($A$139)-1),COLUMN()-1)</f>
        <v>144.97282899999999</v>
      </c>
      <c r="I149" s="12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12">
        <f t="shared" si="21"/>
        <v>144.97282899999999</v>
      </c>
      <c r="C150" s="4">
        <f>INDEX('Paste Calib Data'!$1:$1048576,MATCH($A$139,'Paste Calib Data'!$A:$A,0)+(ROW()-ROW($A$139)-1),COLUMN()-1)</f>
        <v>144.97282899999999</v>
      </c>
      <c r="D150" s="4">
        <f>INDEX('Paste Calib Data'!$1:$1048576,MATCH($A$139,'Paste Calib Data'!$A:$A,0)+(ROW()-ROW($A$139)-1),COLUMN()-1)</f>
        <v>144.97282899999999</v>
      </c>
      <c r="E150" s="4">
        <f>INDEX('Paste Calib Data'!$1:$1048576,MATCH($A$139,'Paste Calib Data'!$A:$A,0)+(ROW()-ROW($A$139)-1),COLUMN()-1)</f>
        <v>144.97282899999999</v>
      </c>
      <c r="F150" s="4">
        <f>INDEX('Paste Calib Data'!$1:$1048576,MATCH($A$139,'Paste Calib Data'!$A:$A,0)+(ROW()-ROW($A$139)-1),COLUMN()-1)</f>
        <v>144.97282899999999</v>
      </c>
      <c r="G150" s="4">
        <f>INDEX('Paste Calib Data'!$1:$1048576,MATCH($A$139,'Paste Calib Data'!$A:$A,0)+(ROW()-ROW($A$139)-1),COLUMN()-1)</f>
        <v>144.97282899999999</v>
      </c>
      <c r="H150" s="4">
        <f>INDEX('Paste Calib Data'!$1:$1048576,MATCH($A$139,'Paste Calib Data'!$A:$A,0)+(ROW()-ROW($A$139)-1),COLUMN()-1)</f>
        <v>144.97282899999999</v>
      </c>
      <c r="I150" s="12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12">
        <f t="shared" si="21"/>
        <v>122.01087200000001</v>
      </c>
      <c r="C151" s="4">
        <f>INDEX('Paste Calib Data'!$1:$1048576,MATCH($A$139,'Paste Calib Data'!$A:$A,0)+(ROW()-ROW($A$139)-1),COLUMN()-1)</f>
        <v>122.01087200000001</v>
      </c>
      <c r="D151" s="4">
        <f>INDEX('Paste Calib Data'!$1:$1048576,MATCH($A$139,'Paste Calib Data'!$A:$A,0)+(ROW()-ROW($A$139)-1),COLUMN()-1)</f>
        <v>122.01087200000001</v>
      </c>
      <c r="E151" s="4">
        <f>INDEX('Paste Calib Data'!$1:$1048576,MATCH($A$139,'Paste Calib Data'!$A:$A,0)+(ROW()-ROW($A$139)-1),COLUMN()-1)</f>
        <v>122.01087200000001</v>
      </c>
      <c r="F151" s="4">
        <f>INDEX('Paste Calib Data'!$1:$1048576,MATCH($A$139,'Paste Calib Data'!$A:$A,0)+(ROW()-ROW($A$139)-1),COLUMN()-1)</f>
        <v>122.01087200000001</v>
      </c>
      <c r="G151" s="4">
        <f>INDEX('Paste Calib Data'!$1:$1048576,MATCH($A$139,'Paste Calib Data'!$A:$A,0)+(ROW()-ROW($A$139)-1),COLUMN()-1)</f>
        <v>122.01087200000001</v>
      </c>
      <c r="H151" s="4">
        <f>INDEX('Paste Calib Data'!$1:$1048576,MATCH($A$139,'Paste Calib Data'!$A:$A,0)+(ROW()-ROW($A$139)-1),COLUMN()-1)</f>
        <v>122.01087200000001</v>
      </c>
      <c r="I151" s="12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12">
        <f t="shared" si="21"/>
        <v>113.994568</v>
      </c>
      <c r="C152" s="4">
        <f>INDEX('Paste Calib Data'!$1:$1048576,MATCH($A$139,'Paste Calib Data'!$A:$A,0)+(ROW()-ROW($A$139)-1),COLUMN()-1)</f>
        <v>113.994568</v>
      </c>
      <c r="D152" s="4">
        <f>INDEX('Paste Calib Data'!$1:$1048576,MATCH($A$139,'Paste Calib Data'!$A:$A,0)+(ROW()-ROW($A$139)-1),COLUMN()-1)</f>
        <v>112.50000199999999</v>
      </c>
      <c r="E152" s="4">
        <f>INDEX('Paste Calib Data'!$1:$1048576,MATCH($A$139,'Paste Calib Data'!$A:$A,0)+(ROW()-ROW($A$139)-1),COLUMN()-1)</f>
        <v>116.508155</v>
      </c>
      <c r="F152" s="4">
        <f>INDEX('Paste Calib Data'!$1:$1048576,MATCH($A$139,'Paste Calib Data'!$A:$A,0)+(ROW()-ROW($A$139)-1),COLUMN()-1)</f>
        <v>118.00272</v>
      </c>
      <c r="G152" s="4">
        <f>INDEX('Paste Calib Data'!$1:$1048576,MATCH($A$139,'Paste Calib Data'!$A:$A,0)+(ROW()-ROW($A$139)-1),COLUMN()-1)</f>
        <v>121.671198</v>
      </c>
      <c r="H152" s="4">
        <f>INDEX('Paste Calib Data'!$1:$1048576,MATCH($A$139,'Paste Calib Data'!$A:$A,0)+(ROW()-ROW($A$139)-1),COLUMN()-1)</f>
        <v>122.282611</v>
      </c>
      <c r="I152" s="12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12">
        <f t="shared" si="21"/>
        <v>104.008154</v>
      </c>
      <c r="C153" s="4">
        <f>INDEX('Paste Calib Data'!$1:$1048576,MATCH($A$139,'Paste Calib Data'!$A:$A,0)+(ROW()-ROW($A$139)-1),COLUMN()-1)</f>
        <v>104.008154</v>
      </c>
      <c r="D153" s="4">
        <f>INDEX('Paste Calib Data'!$1:$1048576,MATCH($A$139,'Paste Calib Data'!$A:$A,0)+(ROW()-ROW($A$139)-1),COLUMN()-1)</f>
        <v>108.89945899999999</v>
      </c>
      <c r="E153" s="4">
        <f>INDEX('Paste Calib Data'!$1:$1048576,MATCH($A$139,'Paste Calib Data'!$A:$A,0)+(ROW()-ROW($A$139)-1),COLUMN()-1)</f>
        <v>111.005437</v>
      </c>
      <c r="F153" s="4">
        <f>INDEX('Paste Calib Data'!$1:$1048576,MATCH($A$139,'Paste Calib Data'!$A:$A,0)+(ROW()-ROW($A$139)-1),COLUMN()-1)</f>
        <v>115.013589</v>
      </c>
      <c r="G153" s="4">
        <f>INDEX('Paste Calib Data'!$1:$1048576,MATCH($A$139,'Paste Calib Data'!$A:$A,0)+(ROW()-ROW($A$139)-1),COLUMN()-1)</f>
        <v>117.595111</v>
      </c>
      <c r="H153" s="4">
        <f>INDEX('Paste Calib Data'!$1:$1048576,MATCH($A$139,'Paste Calib Data'!$A:$A,0)+(ROW()-ROW($A$139)-1),COLUMN()-1)</f>
        <v>119.633155</v>
      </c>
      <c r="I153" s="12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12">
        <f t="shared" si="21"/>
        <v>91.032611000000003</v>
      </c>
      <c r="C154" s="4">
        <f>INDEX('Paste Calib Data'!$1:$1048576,MATCH($A$139,'Paste Calib Data'!$A:$A,0)+(ROW()-ROW($A$139)-1),COLUMN()-1)</f>
        <v>91.032611000000003</v>
      </c>
      <c r="D154" s="4">
        <f>INDEX('Paste Calib Data'!$1:$1048576,MATCH($A$139,'Paste Calib Data'!$A:$A,0)+(ROW()-ROW($A$139)-1),COLUMN()-1)</f>
        <v>103.12500199999999</v>
      </c>
      <c r="E154" s="4">
        <f>INDEX('Paste Calib Data'!$1:$1048576,MATCH($A$139,'Paste Calib Data'!$A:$A,0)+(ROW()-ROW($A$139)-1),COLUMN()-1)</f>
        <v>106.182067</v>
      </c>
      <c r="F154" s="4">
        <f>INDEX('Paste Calib Data'!$1:$1048576,MATCH($A$139,'Paste Calib Data'!$A:$A,0)+(ROW()-ROW($A$139)-1),COLUMN()-1)</f>
        <v>112.97554599999999</v>
      </c>
      <c r="G154" s="4">
        <f>INDEX('Paste Calib Data'!$1:$1048576,MATCH($A$139,'Paste Calib Data'!$A:$A,0)+(ROW()-ROW($A$139)-1),COLUMN()-1)</f>
        <v>117.18750199999999</v>
      </c>
      <c r="H154" s="4">
        <f>INDEX('Paste Calib Data'!$1:$1048576,MATCH($A$139,'Paste Calib Data'!$A:$A,0)+(ROW()-ROW($A$139)-1),COLUMN()-1)</f>
        <v>119.49728500000001</v>
      </c>
      <c r="I154" s="12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12">
        <f t="shared" si="21"/>
        <v>80.978262999999998</v>
      </c>
      <c r="C155" s="4">
        <f>INDEX('Paste Calib Data'!$1:$1048576,MATCH($A$139,'Paste Calib Data'!$A:$A,0)+(ROW()-ROW($A$139)-1),COLUMN()-1)</f>
        <v>80.978262999999998</v>
      </c>
      <c r="D155" s="4">
        <f>INDEX('Paste Calib Data'!$1:$1048576,MATCH($A$139,'Paste Calib Data'!$A:$A,0)+(ROW()-ROW($A$139)-1),COLUMN()-1)</f>
        <v>97.486414999999994</v>
      </c>
      <c r="E155" s="4">
        <f>INDEX('Paste Calib Data'!$1:$1048576,MATCH($A$139,'Paste Calib Data'!$A:$A,0)+(ROW()-ROW($A$139)-1),COLUMN()-1)</f>
        <v>100.203806</v>
      </c>
      <c r="F155" s="4">
        <f>INDEX('Paste Calib Data'!$1:$1048576,MATCH($A$139,'Paste Calib Data'!$A:$A,0)+(ROW()-ROW($A$139)-1),COLUMN()-1)</f>
        <v>105.027176</v>
      </c>
      <c r="G155" s="4">
        <f>INDEX('Paste Calib Data'!$1:$1048576,MATCH($A$139,'Paste Calib Data'!$A:$A,0)+(ROW()-ROW($A$139)-1),COLUMN()-1)</f>
        <v>106.114133</v>
      </c>
      <c r="H155" s="4">
        <f>INDEX('Paste Calib Data'!$1:$1048576,MATCH($A$139,'Paste Calib Data'!$A:$A,0)+(ROW()-ROW($A$139)-1),COLUMN()-1)</f>
        <v>110.326089</v>
      </c>
      <c r="I155" s="12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12">
        <f t="shared" si="21"/>
        <v>75.475544999999997</v>
      </c>
      <c r="C156" s="4">
        <f>INDEX('Paste Calib Data'!$1:$1048576,MATCH($A$139,'Paste Calib Data'!$A:$A,0)+(ROW()-ROW($A$139)-1),COLUMN()-1)</f>
        <v>75.475544999999997</v>
      </c>
      <c r="D156" s="4">
        <f>INDEX('Paste Calib Data'!$1:$1048576,MATCH($A$139,'Paste Calib Data'!$A:$A,0)+(ROW()-ROW($A$139)-1),COLUMN()-1)</f>
        <v>97.078806</v>
      </c>
      <c r="E156" s="4">
        <f>INDEX('Paste Calib Data'!$1:$1048576,MATCH($A$139,'Paste Calib Data'!$A:$A,0)+(ROW()-ROW($A$139)-1),COLUMN()-1)</f>
        <v>95.991849999999999</v>
      </c>
      <c r="F156" s="4">
        <f>INDEX('Paste Calib Data'!$1:$1048576,MATCH($A$139,'Paste Calib Data'!$A:$A,0)+(ROW()-ROW($A$139)-1),COLUMN()-1)</f>
        <v>98.709241000000006</v>
      </c>
      <c r="G156" s="4">
        <f>INDEX('Paste Calib Data'!$1:$1048576,MATCH($A$139,'Paste Calib Data'!$A:$A,0)+(ROW()-ROW($A$139)-1),COLUMN()-1)</f>
        <v>102.921198</v>
      </c>
      <c r="H156" s="4">
        <f>INDEX('Paste Calib Data'!$1:$1048576,MATCH($A$139,'Paste Calib Data'!$A:$A,0)+(ROW()-ROW($A$139)-1),COLUMN()-1)</f>
        <v>105.027176</v>
      </c>
      <c r="I156" s="12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12">
        <f t="shared" si="21"/>
        <v>70.380436000000003</v>
      </c>
      <c r="C157" s="4">
        <f>INDEX('Paste Calib Data'!$1:$1048576,MATCH($A$139,'Paste Calib Data'!$A:$A,0)+(ROW()-ROW($A$139)-1),COLUMN()-1)</f>
        <v>70.380436000000003</v>
      </c>
      <c r="D157" s="4">
        <f>INDEX('Paste Calib Data'!$1:$1048576,MATCH($A$139,'Paste Calib Data'!$A:$A,0)+(ROW()-ROW($A$139)-1),COLUMN()-1)</f>
        <v>95.516306</v>
      </c>
      <c r="E157" s="4">
        <f>INDEX('Paste Calib Data'!$1:$1048576,MATCH($A$139,'Paste Calib Data'!$A:$A,0)+(ROW()-ROW($A$139)-1),COLUMN()-1)</f>
        <v>97.010872000000006</v>
      </c>
      <c r="F157" s="4">
        <f>INDEX('Paste Calib Data'!$1:$1048576,MATCH($A$139,'Paste Calib Data'!$A:$A,0)+(ROW()-ROW($A$139)-1),COLUMN()-1)</f>
        <v>93.478262999999998</v>
      </c>
      <c r="G157" s="4">
        <f>INDEX('Paste Calib Data'!$1:$1048576,MATCH($A$139,'Paste Calib Data'!$A:$A,0)+(ROW()-ROW($A$139)-1),COLUMN()-1)</f>
        <v>98.029893000000001</v>
      </c>
      <c r="H157" s="4">
        <f>INDEX('Paste Calib Data'!$1:$1048576,MATCH($A$139,'Paste Calib Data'!$A:$A,0)+(ROW()-ROW($A$139)-1),COLUMN()-1)</f>
        <v>101.019024</v>
      </c>
      <c r="I157" s="12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12">
        <f t="shared" si="21"/>
        <v>67.323370999999995</v>
      </c>
      <c r="C158" s="4">
        <f>INDEX('Paste Calib Data'!$1:$1048576,MATCH($A$139,'Paste Calib Data'!$A:$A,0)+(ROW()-ROW($A$139)-1),COLUMN()-1)</f>
        <v>67.323370999999995</v>
      </c>
      <c r="D158" s="4">
        <f>INDEX('Paste Calib Data'!$1:$1048576,MATCH($A$139,'Paste Calib Data'!$A:$A,0)+(ROW()-ROW($A$139)-1),COLUMN()-1)</f>
        <v>98.980980000000002</v>
      </c>
      <c r="E158" s="4">
        <f>INDEX('Paste Calib Data'!$1:$1048576,MATCH($A$139,'Paste Calib Data'!$A:$A,0)+(ROW()-ROW($A$139)-1),COLUMN()-1)</f>
        <v>101.290763</v>
      </c>
      <c r="F158" s="4">
        <f>INDEX('Paste Calib Data'!$1:$1048576,MATCH($A$139,'Paste Calib Data'!$A:$A,0)+(ROW()-ROW($A$139)-1),COLUMN()-1)</f>
        <v>90.692937000000001</v>
      </c>
      <c r="G158" s="4">
        <f>INDEX('Paste Calib Data'!$1:$1048576,MATCH($A$139,'Paste Calib Data'!$A:$A,0)+(ROW()-ROW($A$139)-1),COLUMN()-1)</f>
        <v>94.972828000000007</v>
      </c>
      <c r="H158" s="4">
        <f>INDEX('Paste Calib Data'!$1:$1048576,MATCH($A$139,'Paste Calib Data'!$A:$A,0)+(ROW()-ROW($A$139)-1),COLUMN()-1)</f>
        <v>106.99728500000001</v>
      </c>
      <c r="I158" s="12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12">
        <f t="shared" si="21"/>
        <v>64.130436000000003</v>
      </c>
      <c r="C159" s="4">
        <f>INDEX('Paste Calib Data'!$1:$1048576,MATCH($A$139,'Paste Calib Data'!$A:$A,0)+(ROW()-ROW($A$139)-1),COLUMN()-1)</f>
        <v>64.130436000000003</v>
      </c>
      <c r="D159" s="4">
        <f>INDEX('Paste Calib Data'!$1:$1048576,MATCH($A$139,'Paste Calib Data'!$A:$A,0)+(ROW()-ROW($A$139)-1),COLUMN()-1)</f>
        <v>96.875001999999995</v>
      </c>
      <c r="E159" s="4">
        <f>INDEX('Paste Calib Data'!$1:$1048576,MATCH($A$139,'Paste Calib Data'!$A:$A,0)+(ROW()-ROW($A$139)-1),COLUMN()-1)</f>
        <v>94.972828000000007</v>
      </c>
      <c r="F159" s="4">
        <f>INDEX('Paste Calib Data'!$1:$1048576,MATCH($A$139,'Paste Calib Data'!$A:$A,0)+(ROW()-ROW($A$139)-1),COLUMN()-1)</f>
        <v>91.983698000000004</v>
      </c>
      <c r="G159" s="4">
        <f>INDEX('Paste Calib Data'!$1:$1048576,MATCH($A$139,'Paste Calib Data'!$A:$A,0)+(ROW()-ROW($A$139)-1),COLUMN()-1)</f>
        <v>98.029893000000001</v>
      </c>
      <c r="H159" s="4">
        <f>INDEX('Paste Calib Data'!$1:$1048576,MATCH($A$139,'Paste Calib Data'!$A:$A,0)+(ROW()-ROW($A$139)-1),COLUMN()-1)</f>
        <v>110.59782800000001</v>
      </c>
      <c r="I159" s="12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12">
        <f t="shared" si="21"/>
        <v>59.510871000000002</v>
      </c>
      <c r="C160" s="4">
        <f>INDEX('Paste Calib Data'!$1:$1048576,MATCH($A$139,'Paste Calib Data'!$A:$A,0)+(ROW()-ROW($A$139)-1),COLUMN()-1)</f>
        <v>59.510871000000002</v>
      </c>
      <c r="D160" s="4">
        <f>INDEX('Paste Calib Data'!$1:$1048576,MATCH($A$139,'Paste Calib Data'!$A:$A,0)+(ROW()-ROW($A$139)-1),COLUMN()-1)</f>
        <v>76.019023000000004</v>
      </c>
      <c r="E160" s="4">
        <f>INDEX('Paste Calib Data'!$1:$1048576,MATCH($A$139,'Paste Calib Data'!$A:$A,0)+(ROW()-ROW($A$139)-1),COLUMN()-1)</f>
        <v>79.415762000000001</v>
      </c>
      <c r="F160" s="4">
        <f>INDEX('Paste Calib Data'!$1:$1048576,MATCH($A$139,'Paste Calib Data'!$A:$A,0)+(ROW()-ROW($A$139)-1),COLUMN()-1)</f>
        <v>87.024457999999996</v>
      </c>
      <c r="G160" s="4">
        <f>INDEX('Paste Calib Data'!$1:$1048576,MATCH($A$139,'Paste Calib Data'!$A:$A,0)+(ROW()-ROW($A$139)-1),COLUMN()-1)</f>
        <v>92.187501999999995</v>
      </c>
      <c r="H160" s="4">
        <f>INDEX('Paste Calib Data'!$1:$1048576,MATCH($A$139,'Paste Calib Data'!$A:$A,0)+(ROW()-ROW($A$139)-1),COLUMN()-1)</f>
        <v>95.108698000000004</v>
      </c>
      <c r="I160" s="12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12">
        <f t="shared" si="21"/>
        <v>57.676631999999998</v>
      </c>
      <c r="C161" s="4">
        <f>INDEX('Paste Calib Data'!$1:$1048576,MATCH($A$139,'Paste Calib Data'!$A:$A,0)+(ROW()-ROW($A$139)-1),COLUMN()-1)</f>
        <v>57.676631999999998</v>
      </c>
      <c r="D161" s="4">
        <f>INDEX('Paste Calib Data'!$1:$1048576,MATCH($A$139,'Paste Calib Data'!$A:$A,0)+(ROW()-ROW($A$139)-1),COLUMN()-1)</f>
        <v>77.309783999999993</v>
      </c>
      <c r="E161" s="4">
        <f>INDEX('Paste Calib Data'!$1:$1048576,MATCH($A$139,'Paste Calib Data'!$A:$A,0)+(ROW()-ROW($A$139)-1),COLUMN()-1)</f>
        <v>80.978262999999998</v>
      </c>
      <c r="F161" s="4">
        <f>INDEX('Paste Calib Data'!$1:$1048576,MATCH($A$139,'Paste Calib Data'!$A:$A,0)+(ROW()-ROW($A$139)-1),COLUMN()-1)</f>
        <v>84.986414999999994</v>
      </c>
      <c r="G161" s="4">
        <f>INDEX('Paste Calib Data'!$1:$1048576,MATCH($A$139,'Paste Calib Data'!$A:$A,0)+(ROW()-ROW($A$139)-1),COLUMN()-1)</f>
        <v>87.975544999999997</v>
      </c>
      <c r="H161" s="4">
        <f>INDEX('Paste Calib Data'!$1:$1048576,MATCH($A$139,'Paste Calib Data'!$A:$A,0)+(ROW()-ROW($A$139)-1),COLUMN()-1)</f>
        <v>90.013588999999996</v>
      </c>
      <c r="I161" s="12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12">
        <f t="shared" si="21"/>
        <v>57.676631999999998</v>
      </c>
      <c r="C162" s="4">
        <f>INDEX('Paste Calib Data'!$1:$1048576,MATCH($A$139,'Paste Calib Data'!$A:$A,0)+(ROW()-ROW($A$139)-1),COLUMN()-1)</f>
        <v>57.676631999999998</v>
      </c>
      <c r="D162" s="4">
        <f>INDEX('Paste Calib Data'!$1:$1048576,MATCH($A$139,'Paste Calib Data'!$A:$A,0)+(ROW()-ROW($A$139)-1),COLUMN()-1)</f>
        <v>72.010870999999995</v>
      </c>
      <c r="E162" s="4">
        <f>INDEX('Paste Calib Data'!$1:$1048576,MATCH($A$139,'Paste Calib Data'!$A:$A,0)+(ROW()-ROW($A$139)-1),COLUMN()-1)</f>
        <v>72.010870999999995</v>
      </c>
      <c r="F162" s="4">
        <f>INDEX('Paste Calib Data'!$1:$1048576,MATCH($A$139,'Paste Calib Data'!$A:$A,0)+(ROW()-ROW($A$139)-1),COLUMN()-1)</f>
        <v>72.010870999999995</v>
      </c>
      <c r="G162" s="4">
        <f>INDEX('Paste Calib Data'!$1:$1048576,MATCH($A$139,'Paste Calib Data'!$A:$A,0)+(ROW()-ROW($A$139)-1),COLUMN()-1)</f>
        <v>72.010870999999995</v>
      </c>
      <c r="H162" s="4">
        <f>INDEX('Paste Calib Data'!$1:$1048576,MATCH($A$139,'Paste Calib Data'!$A:$A,0)+(ROW()-ROW($A$139)-1),COLUMN()-1)</f>
        <v>72.010870999999995</v>
      </c>
      <c r="I162" s="12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12">
        <f t="shared" si="21"/>
        <v>0</v>
      </c>
      <c r="C163" s="4">
        <f>INDEX('Paste Calib Data'!$1:$1048576,MATCH($A$139,'Paste Calib Data'!$A:$A,0)+(ROW()-ROW($A$139)-1),COLUMN()-1)</f>
        <v>0</v>
      </c>
      <c r="D163" s="4">
        <f>INDEX('Paste Calib Data'!$1:$1048576,MATCH($A$139,'Paste Calib Data'!$A:$A,0)+(ROW()-ROW($A$139)-1),COLUMN()-1)</f>
        <v>0</v>
      </c>
      <c r="E163" s="4">
        <f>INDEX('Paste Calib Data'!$1:$1048576,MATCH($A$139,'Paste Calib Data'!$A:$A,0)+(ROW()-ROW($A$139)-1),COLUMN()-1)</f>
        <v>0</v>
      </c>
      <c r="F163" s="4">
        <f>INDEX('Paste Calib Data'!$1:$1048576,MATCH($A$139,'Paste Calib Data'!$A:$A,0)+(ROW()-ROW($A$139)-1),COLUMN()-1)</f>
        <v>0</v>
      </c>
      <c r="G163" s="4">
        <f>INDEX('Paste Calib Data'!$1:$1048576,MATCH($A$139,'Paste Calib Data'!$A:$A,0)+(ROW()-ROW($A$139)-1),COLUMN()-1)</f>
        <v>0</v>
      </c>
      <c r="H163" s="4">
        <f>INDEX('Paste Calib Data'!$1:$1048576,MATCH($A$139,'Paste Calib Data'!$A:$A,0)+(ROW()-ROW($A$139)-1),COLUMN()-1)</f>
        <v>0</v>
      </c>
      <c r="I163" s="12">
        <f t="shared" si="22"/>
        <v>0</v>
      </c>
    </row>
    <row r="164" spans="1:19" x14ac:dyDescent="0.25">
      <c r="A164" s="13">
        <f>A163+1</f>
        <v>4001</v>
      </c>
      <c r="B164" s="12">
        <f>B163</f>
        <v>0</v>
      </c>
      <c r="C164" s="12">
        <f>C163</f>
        <v>0</v>
      </c>
      <c r="D164" s="12">
        <f t="shared" ref="D164:I164" si="23">D163</f>
        <v>0</v>
      </c>
      <c r="E164" s="12">
        <f t="shared" si="23"/>
        <v>0</v>
      </c>
      <c r="F164" s="12">
        <f t="shared" si="23"/>
        <v>0</v>
      </c>
      <c r="G164" s="12">
        <f t="shared" si="23"/>
        <v>0</v>
      </c>
      <c r="H164" s="12">
        <f t="shared" si="23"/>
        <v>0</v>
      </c>
      <c r="I164" s="12">
        <f t="shared" si="23"/>
        <v>0</v>
      </c>
    </row>
    <row r="166" spans="1:19" x14ac:dyDescent="0.25">
      <c r="A166" s="17" t="str">
        <f>IF(ISNUMBER($A$2),CONCATENATE("A9",$A$2,"08"),"E2503")</f>
        <v>E2503</v>
      </c>
      <c r="B166" s="51" t="str">
        <f>INDEX('Paste Calib Data'!$1:$1048576,MATCH($A$166,'Paste Calib Data'!$A:$A,0)+(ROW()-ROW($A$166)),COLUMN())</f>
        <v>Main Timing, Base Table</v>
      </c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13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13">
        <f>R168+1</f>
        <v>141</v>
      </c>
    </row>
    <row r="169" spans="1:19" x14ac:dyDescent="0.25">
      <c r="A169" s="13">
        <f>A170-1</f>
        <v>619</v>
      </c>
      <c r="B169" s="12">
        <f>B170</f>
        <v>-3.0078130000000001</v>
      </c>
      <c r="C169" s="12">
        <f t="shared" ref="C169:S169" si="24">C170</f>
        <v>-3.0078130000000001</v>
      </c>
      <c r="D169" s="12">
        <f t="shared" si="24"/>
        <v>-3.0078130000000001</v>
      </c>
      <c r="E169" s="12">
        <f t="shared" si="24"/>
        <v>-3.0078130000000001</v>
      </c>
      <c r="F169" s="12">
        <f t="shared" si="24"/>
        <v>-3.0078130000000001</v>
      </c>
      <c r="G169" s="12">
        <f t="shared" si="24"/>
        <v>-5</v>
      </c>
      <c r="H169" s="12">
        <f t="shared" si="24"/>
        <v>-8.8671880000000005</v>
      </c>
      <c r="I169" s="12">
        <f t="shared" si="24"/>
        <v>-12.03125</v>
      </c>
      <c r="J169" s="12">
        <f t="shared" si="24"/>
        <v>-12.03125</v>
      </c>
      <c r="K169" s="12">
        <f t="shared" si="24"/>
        <v>-12.03125</v>
      </c>
      <c r="L169" s="12">
        <f t="shared" si="24"/>
        <v>-12.03125</v>
      </c>
      <c r="M169" s="12">
        <f t="shared" si="24"/>
        <v>-8.046875</v>
      </c>
      <c r="N169" s="12">
        <f t="shared" si="24"/>
        <v>3.9063000000000001E-2</v>
      </c>
      <c r="O169" s="12">
        <f t="shared" si="24"/>
        <v>3.9063000000000001E-2</v>
      </c>
      <c r="P169" s="12">
        <f t="shared" si="24"/>
        <v>3.9063000000000001E-2</v>
      </c>
      <c r="Q169" s="12">
        <f t="shared" si="24"/>
        <v>3.9063000000000001E-2</v>
      </c>
      <c r="R169" s="12">
        <f t="shared" si="24"/>
        <v>3.9063000000000001E-2</v>
      </c>
      <c r="S169" s="12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12">
        <f t="shared" ref="B170:B187" si="25">C170</f>
        <v>-3.0078130000000001</v>
      </c>
      <c r="C170" s="4">
        <f>INDEX('Paste Calib Data'!$1:$1048576,MATCH($A$166,'Paste Calib Data'!$A:$A,0)+(ROW()-ROW($A$166)-1),COLUMN()-1)</f>
        <v>-3.0078130000000001</v>
      </c>
      <c r="D170" s="4">
        <f>INDEX('Paste Calib Data'!$1:$1048576,MATCH($A$166,'Paste Calib Data'!$A:$A,0)+(ROW()-ROW($A$166)-1),COLUMN()-1)</f>
        <v>-3.0078130000000001</v>
      </c>
      <c r="E170" s="4">
        <f>INDEX('Paste Calib Data'!$1:$1048576,MATCH($A$166,'Paste Calib Data'!$A:$A,0)+(ROW()-ROW($A$166)-1),COLUMN()-1)</f>
        <v>-3.0078130000000001</v>
      </c>
      <c r="F170" s="4">
        <f>INDEX('Paste Calib Data'!$1:$1048576,MATCH($A$166,'Paste Calib Data'!$A:$A,0)+(ROW()-ROW($A$166)-1),COLUMN()-1)</f>
        <v>-3.0078130000000001</v>
      </c>
      <c r="G170" s="4">
        <f>INDEX('Paste Calib Data'!$1:$1048576,MATCH($A$166,'Paste Calib Data'!$A:$A,0)+(ROW()-ROW($A$166)-1),COLUMN()-1)</f>
        <v>-5</v>
      </c>
      <c r="H170" s="4">
        <f>INDEX('Paste Calib Data'!$1:$1048576,MATCH($A$166,'Paste Calib Data'!$A:$A,0)+(ROW()-ROW($A$166)-1),COLUMN()-1)</f>
        <v>-8.8671880000000005</v>
      </c>
      <c r="I170" s="4">
        <f>INDEX('Paste Calib Data'!$1:$1048576,MATCH($A$166,'Paste Calib Data'!$A:$A,0)+(ROW()-ROW($A$166)-1),COLUMN()-1)</f>
        <v>-12.03125</v>
      </c>
      <c r="J170" s="4">
        <f>INDEX('Paste Calib Data'!$1:$1048576,MATCH($A$166,'Paste Calib Data'!$A:$A,0)+(ROW()-ROW($A$166)-1),COLUMN()-1)</f>
        <v>-12.03125</v>
      </c>
      <c r="K170" s="4">
        <f>INDEX('Paste Calib Data'!$1:$1048576,MATCH($A$166,'Paste Calib Data'!$A:$A,0)+(ROW()-ROW($A$166)-1),COLUMN()-1)</f>
        <v>-12.03125</v>
      </c>
      <c r="L170" s="4">
        <f>INDEX('Paste Calib Data'!$1:$1048576,MATCH($A$166,'Paste Calib Data'!$A:$A,0)+(ROW()-ROW($A$166)-1),COLUMN()-1)</f>
        <v>-12.03125</v>
      </c>
      <c r="M170" s="4">
        <f>INDEX('Paste Calib Data'!$1:$1048576,MATCH($A$166,'Paste Calib Data'!$A:$A,0)+(ROW()-ROW($A$166)-1),COLUMN()-1)</f>
        <v>-8.046875</v>
      </c>
      <c r="N170" s="4">
        <f>INDEX('Paste Calib Data'!$1:$1048576,MATCH($A$166,'Paste Calib Data'!$A:$A,0)+(ROW()-ROW($A$166)-1),COLUMN()-1)</f>
        <v>3.9063000000000001E-2</v>
      </c>
      <c r="O170" s="4">
        <f>INDEX('Paste Calib Data'!$1:$1048576,MATCH($A$166,'Paste Calib Data'!$A:$A,0)+(ROW()-ROW($A$166)-1),COLUMN()-1)</f>
        <v>3.9063000000000001E-2</v>
      </c>
      <c r="P170" s="4">
        <f>INDEX('Paste Calib Data'!$1:$1048576,MATCH($A$166,'Paste Calib Data'!$A:$A,0)+(ROW()-ROW($A$166)-1),COLUMN()-1)</f>
        <v>3.9063000000000001E-2</v>
      </c>
      <c r="Q170" s="4">
        <f>INDEX('Paste Calib Data'!$1:$1048576,MATCH($A$166,'Paste Calib Data'!$A:$A,0)+(ROW()-ROW($A$166)-1),COLUMN()-1)</f>
        <v>3.9063000000000001E-2</v>
      </c>
      <c r="R170" s="4">
        <f>INDEX('Paste Calib Data'!$1:$1048576,MATCH($A$166,'Paste Calib Data'!$A:$A,0)+(ROW()-ROW($A$166)-1),COLUMN()-1)</f>
        <v>3.9063000000000001E-2</v>
      </c>
      <c r="S170" s="12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12">
        <f t="shared" si="25"/>
        <v>-3.9453130000000001</v>
      </c>
      <c r="C171" s="4">
        <f>INDEX('Paste Calib Data'!$1:$1048576,MATCH($A$166,'Paste Calib Data'!$A:$A,0)+(ROW()-ROW($A$166)-1),COLUMN()-1)</f>
        <v>-3.9453130000000001</v>
      </c>
      <c r="D171" s="4">
        <f>INDEX('Paste Calib Data'!$1:$1048576,MATCH($A$166,'Paste Calib Data'!$A:$A,0)+(ROW()-ROW($A$166)-1),COLUMN()-1)</f>
        <v>-4.53125</v>
      </c>
      <c r="E171" s="4">
        <f>INDEX('Paste Calib Data'!$1:$1048576,MATCH($A$166,'Paste Calib Data'!$A:$A,0)+(ROW()-ROW($A$166)-1),COLUMN()-1)</f>
        <v>-4.53125</v>
      </c>
      <c r="F171" s="4">
        <f>INDEX('Paste Calib Data'!$1:$1048576,MATCH($A$166,'Paste Calib Data'!$A:$A,0)+(ROW()-ROW($A$166)-1),COLUMN()-1)</f>
        <v>-5</v>
      </c>
      <c r="G171" s="4">
        <f>INDEX('Paste Calib Data'!$1:$1048576,MATCH($A$166,'Paste Calib Data'!$A:$A,0)+(ROW()-ROW($A$166)-1),COLUMN()-1)</f>
        <v>-8.515625</v>
      </c>
      <c r="H171" s="4">
        <f>INDEX('Paste Calib Data'!$1:$1048576,MATCH($A$166,'Paste Calib Data'!$A:$A,0)+(ROW()-ROW($A$166)-1),COLUMN()-1)</f>
        <v>-9.921875</v>
      </c>
      <c r="I171" s="4">
        <f>INDEX('Paste Calib Data'!$1:$1048576,MATCH($A$166,'Paste Calib Data'!$A:$A,0)+(ROW()-ROW($A$166)-1),COLUMN()-1)</f>
        <v>-11.09375</v>
      </c>
      <c r="J171" s="4">
        <f>INDEX('Paste Calib Data'!$1:$1048576,MATCH($A$166,'Paste Calib Data'!$A:$A,0)+(ROW()-ROW($A$166)-1),COLUMN()-1)</f>
        <v>-11.445313000000001</v>
      </c>
      <c r="K171" s="4">
        <f>INDEX('Paste Calib Data'!$1:$1048576,MATCH($A$166,'Paste Calib Data'!$A:$A,0)+(ROW()-ROW($A$166)-1),COLUMN()-1)</f>
        <v>-12.265625</v>
      </c>
      <c r="L171" s="4">
        <f>INDEX('Paste Calib Data'!$1:$1048576,MATCH($A$166,'Paste Calib Data'!$A:$A,0)+(ROW()-ROW($A$166)-1),COLUMN()-1)</f>
        <v>-12.734375</v>
      </c>
      <c r="M171" s="4">
        <f>INDEX('Paste Calib Data'!$1:$1048576,MATCH($A$166,'Paste Calib Data'!$A:$A,0)+(ROW()-ROW($A$166)-1),COLUMN()-1)</f>
        <v>-12.734375</v>
      </c>
      <c r="N171" s="4">
        <f>INDEX('Paste Calib Data'!$1:$1048576,MATCH($A$166,'Paste Calib Data'!$A:$A,0)+(ROW()-ROW($A$166)-1),COLUMN()-1)</f>
        <v>-12.734375</v>
      </c>
      <c r="O171" s="4">
        <f>INDEX('Paste Calib Data'!$1:$1048576,MATCH($A$166,'Paste Calib Data'!$A:$A,0)+(ROW()-ROW($A$166)-1),COLUMN()-1)</f>
        <v>-12.734375</v>
      </c>
      <c r="P171" s="4">
        <f>INDEX('Paste Calib Data'!$1:$1048576,MATCH($A$166,'Paste Calib Data'!$A:$A,0)+(ROW()-ROW($A$166)-1),COLUMN()-1)</f>
        <v>-12.734375</v>
      </c>
      <c r="Q171" s="4">
        <f>INDEX('Paste Calib Data'!$1:$1048576,MATCH($A$166,'Paste Calib Data'!$A:$A,0)+(ROW()-ROW($A$166)-1),COLUMN()-1)</f>
        <v>-12.734375</v>
      </c>
      <c r="R171" s="4">
        <f>INDEX('Paste Calib Data'!$1:$1048576,MATCH($A$166,'Paste Calib Data'!$A:$A,0)+(ROW()-ROW($A$166)-1),COLUMN()-1)</f>
        <v>-12.734375</v>
      </c>
      <c r="S171" s="12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12">
        <f t="shared" si="25"/>
        <v>-3.9453130000000001</v>
      </c>
      <c r="C172" s="4">
        <f>INDEX('Paste Calib Data'!$1:$1048576,MATCH($A$166,'Paste Calib Data'!$A:$A,0)+(ROW()-ROW($A$166)-1),COLUMN()-1)</f>
        <v>-3.9453130000000001</v>
      </c>
      <c r="D172" s="4">
        <f>INDEX('Paste Calib Data'!$1:$1048576,MATCH($A$166,'Paste Calib Data'!$A:$A,0)+(ROW()-ROW($A$166)-1),COLUMN()-1)</f>
        <v>-3.9453130000000001</v>
      </c>
      <c r="E172" s="4">
        <f>INDEX('Paste Calib Data'!$1:$1048576,MATCH($A$166,'Paste Calib Data'!$A:$A,0)+(ROW()-ROW($A$166)-1),COLUMN()-1)</f>
        <v>-3.9453130000000001</v>
      </c>
      <c r="F172" s="4">
        <f>INDEX('Paste Calib Data'!$1:$1048576,MATCH($A$166,'Paste Calib Data'!$A:$A,0)+(ROW()-ROW($A$166)-1),COLUMN()-1)</f>
        <v>-3.9453130000000001</v>
      </c>
      <c r="G172" s="4">
        <f>INDEX('Paste Calib Data'!$1:$1048576,MATCH($A$166,'Paste Calib Data'!$A:$A,0)+(ROW()-ROW($A$166)-1),COLUMN()-1)</f>
        <v>-6.9921879999999996</v>
      </c>
      <c r="H172" s="4">
        <f>INDEX('Paste Calib Data'!$1:$1048576,MATCH($A$166,'Paste Calib Data'!$A:$A,0)+(ROW()-ROW($A$166)-1),COLUMN()-1)</f>
        <v>-10.039063000000001</v>
      </c>
      <c r="I172" s="4">
        <f>INDEX('Paste Calib Data'!$1:$1048576,MATCH($A$166,'Paste Calib Data'!$A:$A,0)+(ROW()-ROW($A$166)-1),COLUMN()-1)</f>
        <v>-10.742188000000001</v>
      </c>
      <c r="J172" s="4">
        <f>INDEX('Paste Calib Data'!$1:$1048576,MATCH($A$166,'Paste Calib Data'!$A:$A,0)+(ROW()-ROW($A$166)-1),COLUMN()-1)</f>
        <v>-11.445313000000001</v>
      </c>
      <c r="K172" s="4">
        <f>INDEX('Paste Calib Data'!$1:$1048576,MATCH($A$166,'Paste Calib Data'!$A:$A,0)+(ROW()-ROW($A$166)-1),COLUMN()-1)</f>
        <v>-12.265625</v>
      </c>
      <c r="L172" s="4">
        <f>INDEX('Paste Calib Data'!$1:$1048576,MATCH($A$166,'Paste Calib Data'!$A:$A,0)+(ROW()-ROW($A$166)-1),COLUMN()-1)</f>
        <v>-12.734375</v>
      </c>
      <c r="M172" s="4">
        <f>INDEX('Paste Calib Data'!$1:$1048576,MATCH($A$166,'Paste Calib Data'!$A:$A,0)+(ROW()-ROW($A$166)-1),COLUMN()-1)</f>
        <v>-12.734375</v>
      </c>
      <c r="N172" s="4">
        <f>INDEX('Paste Calib Data'!$1:$1048576,MATCH($A$166,'Paste Calib Data'!$A:$A,0)+(ROW()-ROW($A$166)-1),COLUMN()-1)</f>
        <v>-12.734375</v>
      </c>
      <c r="O172" s="4">
        <f>INDEX('Paste Calib Data'!$1:$1048576,MATCH($A$166,'Paste Calib Data'!$A:$A,0)+(ROW()-ROW($A$166)-1),COLUMN()-1)</f>
        <v>-12.734375</v>
      </c>
      <c r="P172" s="4">
        <f>INDEX('Paste Calib Data'!$1:$1048576,MATCH($A$166,'Paste Calib Data'!$A:$A,0)+(ROW()-ROW($A$166)-1),COLUMN()-1)</f>
        <v>-12.734375</v>
      </c>
      <c r="Q172" s="4">
        <f>INDEX('Paste Calib Data'!$1:$1048576,MATCH($A$166,'Paste Calib Data'!$A:$A,0)+(ROW()-ROW($A$166)-1),COLUMN()-1)</f>
        <v>-12.734375</v>
      </c>
      <c r="R172" s="4">
        <f>INDEX('Paste Calib Data'!$1:$1048576,MATCH($A$166,'Paste Calib Data'!$A:$A,0)+(ROW()-ROW($A$166)-1),COLUMN()-1)</f>
        <v>-12.734375</v>
      </c>
      <c r="S172" s="12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12">
        <f t="shared" si="25"/>
        <v>2.5</v>
      </c>
      <c r="C173" s="4">
        <f>INDEX('Paste Calib Data'!$1:$1048576,MATCH($A$166,'Paste Calib Data'!$A:$A,0)+(ROW()-ROW($A$166)-1),COLUMN()-1)</f>
        <v>2.5</v>
      </c>
      <c r="D173" s="4">
        <f>INDEX('Paste Calib Data'!$1:$1048576,MATCH($A$166,'Paste Calib Data'!$A:$A,0)+(ROW()-ROW($A$166)-1),COLUMN()-1)</f>
        <v>2.5</v>
      </c>
      <c r="E173" s="4">
        <f>INDEX('Paste Calib Data'!$1:$1048576,MATCH($A$166,'Paste Calib Data'!$A:$A,0)+(ROW()-ROW($A$166)-1),COLUMN()-1)</f>
        <v>2.03125</v>
      </c>
      <c r="F173" s="4">
        <f>INDEX('Paste Calib Data'!$1:$1048576,MATCH($A$166,'Paste Calib Data'!$A:$A,0)+(ROW()-ROW($A$166)-1),COLUMN()-1)</f>
        <v>0.97656299999999996</v>
      </c>
      <c r="G173" s="4">
        <f>INDEX('Paste Calib Data'!$1:$1048576,MATCH($A$166,'Paste Calib Data'!$A:$A,0)+(ROW()-ROW($A$166)-1),COLUMN()-1)</f>
        <v>-3.9453130000000001</v>
      </c>
      <c r="H173" s="4">
        <f>INDEX('Paste Calib Data'!$1:$1048576,MATCH($A$166,'Paste Calib Data'!$A:$A,0)+(ROW()-ROW($A$166)-1),COLUMN()-1)</f>
        <v>-8.984375</v>
      </c>
      <c r="I173" s="4">
        <f>INDEX('Paste Calib Data'!$1:$1048576,MATCH($A$166,'Paste Calib Data'!$A:$A,0)+(ROW()-ROW($A$166)-1),COLUMN()-1)</f>
        <v>-9.921875</v>
      </c>
      <c r="J173" s="4">
        <f>INDEX('Paste Calib Data'!$1:$1048576,MATCH($A$166,'Paste Calib Data'!$A:$A,0)+(ROW()-ROW($A$166)-1),COLUMN()-1)</f>
        <v>-10.039063000000001</v>
      </c>
      <c r="K173" s="4">
        <f>INDEX('Paste Calib Data'!$1:$1048576,MATCH($A$166,'Paste Calib Data'!$A:$A,0)+(ROW()-ROW($A$166)-1),COLUMN()-1)</f>
        <v>-10.15625</v>
      </c>
      <c r="L173" s="4">
        <f>INDEX('Paste Calib Data'!$1:$1048576,MATCH($A$166,'Paste Calib Data'!$A:$A,0)+(ROW()-ROW($A$166)-1),COLUMN()-1)</f>
        <v>-10.390625</v>
      </c>
      <c r="M173" s="4">
        <f>INDEX('Paste Calib Data'!$1:$1048576,MATCH($A$166,'Paste Calib Data'!$A:$A,0)+(ROW()-ROW($A$166)-1),COLUMN()-1)</f>
        <v>-10.625</v>
      </c>
      <c r="N173" s="4">
        <f>INDEX('Paste Calib Data'!$1:$1048576,MATCH($A$166,'Paste Calib Data'!$A:$A,0)+(ROW()-ROW($A$166)-1),COLUMN()-1)</f>
        <v>-10.742188000000001</v>
      </c>
      <c r="O173" s="4">
        <f>INDEX('Paste Calib Data'!$1:$1048576,MATCH($A$166,'Paste Calib Data'!$A:$A,0)+(ROW()-ROW($A$166)-1),COLUMN()-1)</f>
        <v>-10.859375</v>
      </c>
      <c r="P173" s="4">
        <f>INDEX('Paste Calib Data'!$1:$1048576,MATCH($A$166,'Paste Calib Data'!$A:$A,0)+(ROW()-ROW($A$166)-1),COLUMN()-1)</f>
        <v>-10.859375</v>
      </c>
      <c r="Q173" s="4">
        <f>INDEX('Paste Calib Data'!$1:$1048576,MATCH($A$166,'Paste Calib Data'!$A:$A,0)+(ROW()-ROW($A$166)-1),COLUMN()-1)</f>
        <v>-10.976563000000001</v>
      </c>
      <c r="R173" s="4">
        <f>INDEX('Paste Calib Data'!$1:$1048576,MATCH($A$166,'Paste Calib Data'!$A:$A,0)+(ROW()-ROW($A$166)-1),COLUMN()-1)</f>
        <v>-11.09375</v>
      </c>
      <c r="S173" s="12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12">
        <f t="shared" si="25"/>
        <v>8.0078130000000005</v>
      </c>
      <c r="C174" s="4">
        <f>INDEX('Paste Calib Data'!$1:$1048576,MATCH($A$166,'Paste Calib Data'!$A:$A,0)+(ROW()-ROW($A$166)-1),COLUMN()-1)</f>
        <v>8.0078130000000005</v>
      </c>
      <c r="D174" s="4">
        <f>INDEX('Paste Calib Data'!$1:$1048576,MATCH($A$166,'Paste Calib Data'!$A:$A,0)+(ROW()-ROW($A$166)-1),COLUMN()-1)</f>
        <v>7.890625</v>
      </c>
      <c r="E174" s="4">
        <f>INDEX('Paste Calib Data'!$1:$1048576,MATCH($A$166,'Paste Calib Data'!$A:$A,0)+(ROW()-ROW($A$166)-1),COLUMN()-1)</f>
        <v>7.1875</v>
      </c>
      <c r="F174" s="4">
        <f>INDEX('Paste Calib Data'!$1:$1048576,MATCH($A$166,'Paste Calib Data'!$A:$A,0)+(ROW()-ROW($A$166)-1),COLUMN()-1)</f>
        <v>4.9609379999999996</v>
      </c>
      <c r="G174" s="4">
        <f>INDEX('Paste Calib Data'!$1:$1048576,MATCH($A$166,'Paste Calib Data'!$A:$A,0)+(ROW()-ROW($A$166)-1),COLUMN()-1)</f>
        <v>-1.71875</v>
      </c>
      <c r="H174" s="4">
        <f>INDEX('Paste Calib Data'!$1:$1048576,MATCH($A$166,'Paste Calib Data'!$A:$A,0)+(ROW()-ROW($A$166)-1),COLUMN()-1)</f>
        <v>-5</v>
      </c>
      <c r="I174" s="4">
        <f>INDEX('Paste Calib Data'!$1:$1048576,MATCH($A$166,'Paste Calib Data'!$A:$A,0)+(ROW()-ROW($A$166)-1),COLUMN()-1)</f>
        <v>-6.5234379999999996</v>
      </c>
      <c r="J174" s="4">
        <f>INDEX('Paste Calib Data'!$1:$1048576,MATCH($A$166,'Paste Calib Data'!$A:$A,0)+(ROW()-ROW($A$166)-1),COLUMN()-1)</f>
        <v>-6.7578129999999996</v>
      </c>
      <c r="K174" s="4">
        <f>INDEX('Paste Calib Data'!$1:$1048576,MATCH($A$166,'Paste Calib Data'!$A:$A,0)+(ROW()-ROW($A$166)-1),COLUMN()-1)</f>
        <v>-6.7578129999999996</v>
      </c>
      <c r="L174" s="4">
        <f>INDEX('Paste Calib Data'!$1:$1048576,MATCH($A$166,'Paste Calib Data'!$A:$A,0)+(ROW()-ROW($A$166)-1),COLUMN()-1)</f>
        <v>-7.2265629999999996</v>
      </c>
      <c r="M174" s="4">
        <f>INDEX('Paste Calib Data'!$1:$1048576,MATCH($A$166,'Paste Calib Data'!$A:$A,0)+(ROW()-ROW($A$166)-1),COLUMN()-1)</f>
        <v>-7.9296879999999996</v>
      </c>
      <c r="N174" s="4">
        <f>INDEX('Paste Calib Data'!$1:$1048576,MATCH($A$166,'Paste Calib Data'!$A:$A,0)+(ROW()-ROW($A$166)-1),COLUMN()-1)</f>
        <v>-8.3984380000000005</v>
      </c>
      <c r="O174" s="4">
        <f>INDEX('Paste Calib Data'!$1:$1048576,MATCH($A$166,'Paste Calib Data'!$A:$A,0)+(ROW()-ROW($A$166)-1),COLUMN()-1)</f>
        <v>-8.6328130000000005</v>
      </c>
      <c r="P174" s="4">
        <f>INDEX('Paste Calib Data'!$1:$1048576,MATCH($A$166,'Paste Calib Data'!$A:$A,0)+(ROW()-ROW($A$166)-1),COLUMN()-1)</f>
        <v>-8.8671880000000005</v>
      </c>
      <c r="Q174" s="4">
        <f>INDEX('Paste Calib Data'!$1:$1048576,MATCH($A$166,'Paste Calib Data'!$A:$A,0)+(ROW()-ROW($A$166)-1),COLUMN()-1)</f>
        <v>-8.984375</v>
      </c>
      <c r="R174" s="4">
        <f>INDEX('Paste Calib Data'!$1:$1048576,MATCH($A$166,'Paste Calib Data'!$A:$A,0)+(ROW()-ROW($A$166)-1),COLUMN()-1)</f>
        <v>-9.21875</v>
      </c>
      <c r="S174" s="12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12">
        <f t="shared" si="25"/>
        <v>8.0078130000000005</v>
      </c>
      <c r="C175" s="4">
        <f>INDEX('Paste Calib Data'!$1:$1048576,MATCH($A$166,'Paste Calib Data'!$A:$A,0)+(ROW()-ROW($A$166)-1),COLUMN()-1)</f>
        <v>8.0078130000000005</v>
      </c>
      <c r="D175" s="4">
        <f>INDEX('Paste Calib Data'!$1:$1048576,MATCH($A$166,'Paste Calib Data'!$A:$A,0)+(ROW()-ROW($A$166)-1),COLUMN()-1)</f>
        <v>7.890625</v>
      </c>
      <c r="E175" s="4">
        <f>INDEX('Paste Calib Data'!$1:$1048576,MATCH($A$166,'Paste Calib Data'!$A:$A,0)+(ROW()-ROW($A$166)-1),COLUMN()-1)</f>
        <v>7.1875</v>
      </c>
      <c r="F175" s="4">
        <f>INDEX('Paste Calib Data'!$1:$1048576,MATCH($A$166,'Paste Calib Data'!$A:$A,0)+(ROW()-ROW($A$166)-1),COLUMN()-1)</f>
        <v>6.953125</v>
      </c>
      <c r="G175" s="4">
        <f>INDEX('Paste Calib Data'!$1:$1048576,MATCH($A$166,'Paste Calib Data'!$A:$A,0)+(ROW()-ROW($A$166)-1),COLUMN()-1)</f>
        <v>2.03125</v>
      </c>
      <c r="H175" s="4">
        <f>INDEX('Paste Calib Data'!$1:$1048576,MATCH($A$166,'Paste Calib Data'!$A:$A,0)+(ROW()-ROW($A$166)-1),COLUMN()-1)</f>
        <v>-2.5390630000000001</v>
      </c>
      <c r="I175" s="4">
        <f>INDEX('Paste Calib Data'!$1:$1048576,MATCH($A$166,'Paste Calib Data'!$A:$A,0)+(ROW()-ROW($A$166)-1),COLUMN()-1)</f>
        <v>-5</v>
      </c>
      <c r="J175" s="4">
        <f>INDEX('Paste Calib Data'!$1:$1048576,MATCH($A$166,'Paste Calib Data'!$A:$A,0)+(ROW()-ROW($A$166)-1),COLUMN()-1)</f>
        <v>-4.6484379999999996</v>
      </c>
      <c r="K175" s="4">
        <f>INDEX('Paste Calib Data'!$1:$1048576,MATCH($A$166,'Paste Calib Data'!$A:$A,0)+(ROW()-ROW($A$166)-1),COLUMN()-1)</f>
        <v>-4.6484379999999996</v>
      </c>
      <c r="L175" s="4">
        <f>INDEX('Paste Calib Data'!$1:$1048576,MATCH($A$166,'Paste Calib Data'!$A:$A,0)+(ROW()-ROW($A$166)-1),COLUMN()-1)</f>
        <v>-4.6484379999999996</v>
      </c>
      <c r="M175" s="4">
        <f>INDEX('Paste Calib Data'!$1:$1048576,MATCH($A$166,'Paste Calib Data'!$A:$A,0)+(ROW()-ROW($A$166)-1),COLUMN()-1)</f>
        <v>-4.1796879999999996</v>
      </c>
      <c r="N175" s="4">
        <f>INDEX('Paste Calib Data'!$1:$1048576,MATCH($A$166,'Paste Calib Data'!$A:$A,0)+(ROW()-ROW($A$166)-1),COLUMN()-1)</f>
        <v>-4.1796879999999996</v>
      </c>
      <c r="O175" s="4">
        <f>INDEX('Paste Calib Data'!$1:$1048576,MATCH($A$166,'Paste Calib Data'!$A:$A,0)+(ROW()-ROW($A$166)-1),COLUMN()-1)</f>
        <v>-4.296875</v>
      </c>
      <c r="P175" s="4">
        <f>INDEX('Paste Calib Data'!$1:$1048576,MATCH($A$166,'Paste Calib Data'!$A:$A,0)+(ROW()-ROW($A$166)-1),COLUMN()-1)</f>
        <v>-4.296875</v>
      </c>
      <c r="Q175" s="4">
        <f>INDEX('Paste Calib Data'!$1:$1048576,MATCH($A$166,'Paste Calib Data'!$A:$A,0)+(ROW()-ROW($A$166)-1),COLUMN()-1)</f>
        <v>-4.296875</v>
      </c>
      <c r="R175" s="4">
        <f>INDEX('Paste Calib Data'!$1:$1048576,MATCH($A$166,'Paste Calib Data'!$A:$A,0)+(ROW()-ROW($A$166)-1),COLUMN()-1)</f>
        <v>-4.296875</v>
      </c>
      <c r="S175" s="12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12">
        <f t="shared" si="25"/>
        <v>8.0078130000000005</v>
      </c>
      <c r="C176" s="4">
        <f>INDEX('Paste Calib Data'!$1:$1048576,MATCH($A$166,'Paste Calib Data'!$A:$A,0)+(ROW()-ROW($A$166)-1),COLUMN()-1)</f>
        <v>8.0078130000000005</v>
      </c>
      <c r="D176" s="4">
        <f>INDEX('Paste Calib Data'!$1:$1048576,MATCH($A$166,'Paste Calib Data'!$A:$A,0)+(ROW()-ROW($A$166)-1),COLUMN()-1)</f>
        <v>7.890625</v>
      </c>
      <c r="E176" s="4">
        <f>INDEX('Paste Calib Data'!$1:$1048576,MATCH($A$166,'Paste Calib Data'!$A:$A,0)+(ROW()-ROW($A$166)-1),COLUMN()-1)</f>
        <v>7.1875</v>
      </c>
      <c r="F176" s="4">
        <f>INDEX('Paste Calib Data'!$1:$1048576,MATCH($A$166,'Paste Calib Data'!$A:$A,0)+(ROW()-ROW($A$166)-1),COLUMN()-1)</f>
        <v>6.953125</v>
      </c>
      <c r="G176" s="4">
        <f>INDEX('Paste Calib Data'!$1:$1048576,MATCH($A$166,'Paste Calib Data'!$A:$A,0)+(ROW()-ROW($A$166)-1),COLUMN()-1)</f>
        <v>1.6796880000000001</v>
      </c>
      <c r="H176" s="4">
        <f>INDEX('Paste Calib Data'!$1:$1048576,MATCH($A$166,'Paste Calib Data'!$A:$A,0)+(ROW()-ROW($A$166)-1),COLUMN()-1)</f>
        <v>-0.3125</v>
      </c>
      <c r="I176" s="4">
        <f>INDEX('Paste Calib Data'!$1:$1048576,MATCH($A$166,'Paste Calib Data'!$A:$A,0)+(ROW()-ROW($A$166)-1),COLUMN()-1)</f>
        <v>-3.0078130000000001</v>
      </c>
      <c r="J176" s="4">
        <f>INDEX('Paste Calib Data'!$1:$1048576,MATCH($A$166,'Paste Calib Data'!$A:$A,0)+(ROW()-ROW($A$166)-1),COLUMN()-1)</f>
        <v>-4.765625</v>
      </c>
      <c r="K176" s="4">
        <f>INDEX('Paste Calib Data'!$1:$1048576,MATCH($A$166,'Paste Calib Data'!$A:$A,0)+(ROW()-ROW($A$166)-1),COLUMN()-1)</f>
        <v>-4.6484379999999996</v>
      </c>
      <c r="L176" s="4">
        <f>INDEX('Paste Calib Data'!$1:$1048576,MATCH($A$166,'Paste Calib Data'!$A:$A,0)+(ROW()-ROW($A$166)-1),COLUMN()-1)</f>
        <v>-4.4140629999999996</v>
      </c>
      <c r="M176" s="4">
        <f>INDEX('Paste Calib Data'!$1:$1048576,MATCH($A$166,'Paste Calib Data'!$A:$A,0)+(ROW()-ROW($A$166)-1),COLUMN()-1)</f>
        <v>-4.8828129999999996</v>
      </c>
      <c r="N176" s="4">
        <f>INDEX('Paste Calib Data'!$1:$1048576,MATCH($A$166,'Paste Calib Data'!$A:$A,0)+(ROW()-ROW($A$166)-1),COLUMN()-1)</f>
        <v>-5.46875</v>
      </c>
      <c r="O176" s="4">
        <f>INDEX('Paste Calib Data'!$1:$1048576,MATCH($A$166,'Paste Calib Data'!$A:$A,0)+(ROW()-ROW($A$166)-1),COLUMN()-1)</f>
        <v>-4.296875</v>
      </c>
      <c r="P176" s="4">
        <f>INDEX('Paste Calib Data'!$1:$1048576,MATCH($A$166,'Paste Calib Data'!$A:$A,0)+(ROW()-ROW($A$166)-1),COLUMN()-1)</f>
        <v>-4.296875</v>
      </c>
      <c r="Q176" s="4">
        <f>INDEX('Paste Calib Data'!$1:$1048576,MATCH($A$166,'Paste Calib Data'!$A:$A,0)+(ROW()-ROW($A$166)-1),COLUMN()-1)</f>
        <v>-4.296875</v>
      </c>
      <c r="R176" s="4">
        <f>INDEX('Paste Calib Data'!$1:$1048576,MATCH($A$166,'Paste Calib Data'!$A:$A,0)+(ROW()-ROW($A$166)-1),COLUMN()-1)</f>
        <v>-4.296875</v>
      </c>
      <c r="S176" s="12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12">
        <f t="shared" si="25"/>
        <v>8.0078130000000005</v>
      </c>
      <c r="C177" s="4">
        <f>INDEX('Paste Calib Data'!$1:$1048576,MATCH($A$166,'Paste Calib Data'!$A:$A,0)+(ROW()-ROW($A$166)-1),COLUMN()-1)</f>
        <v>8.0078130000000005</v>
      </c>
      <c r="D177" s="4">
        <f>INDEX('Paste Calib Data'!$1:$1048576,MATCH($A$166,'Paste Calib Data'!$A:$A,0)+(ROW()-ROW($A$166)-1),COLUMN()-1)</f>
        <v>7.890625</v>
      </c>
      <c r="E177" s="4">
        <f>INDEX('Paste Calib Data'!$1:$1048576,MATCH($A$166,'Paste Calib Data'!$A:$A,0)+(ROW()-ROW($A$166)-1),COLUMN()-1)</f>
        <v>8.4765630000000005</v>
      </c>
      <c r="F177" s="4">
        <f>INDEX('Paste Calib Data'!$1:$1048576,MATCH($A$166,'Paste Calib Data'!$A:$A,0)+(ROW()-ROW($A$166)-1),COLUMN()-1)</f>
        <v>8.9453130000000005</v>
      </c>
      <c r="G177" s="4">
        <f>INDEX('Paste Calib Data'!$1:$1048576,MATCH($A$166,'Paste Calib Data'!$A:$A,0)+(ROW()-ROW($A$166)-1),COLUMN()-1)</f>
        <v>4.0234379999999996</v>
      </c>
      <c r="H177" s="4">
        <f>INDEX('Paste Calib Data'!$1:$1048576,MATCH($A$166,'Paste Calib Data'!$A:$A,0)+(ROW()-ROW($A$166)-1),COLUMN()-1)</f>
        <v>-0.546875</v>
      </c>
      <c r="I177" s="4">
        <f>INDEX('Paste Calib Data'!$1:$1048576,MATCH($A$166,'Paste Calib Data'!$A:$A,0)+(ROW()-ROW($A$166)-1),COLUMN()-1)</f>
        <v>-1.484375</v>
      </c>
      <c r="J177" s="4">
        <f>INDEX('Paste Calib Data'!$1:$1048576,MATCH($A$166,'Paste Calib Data'!$A:$A,0)+(ROW()-ROW($A$166)-1),COLUMN()-1)</f>
        <v>-4.296875</v>
      </c>
      <c r="K177" s="4">
        <f>INDEX('Paste Calib Data'!$1:$1048576,MATCH($A$166,'Paste Calib Data'!$A:$A,0)+(ROW()-ROW($A$166)-1),COLUMN()-1)</f>
        <v>-4.8828129999999996</v>
      </c>
      <c r="L177" s="4">
        <f>INDEX('Paste Calib Data'!$1:$1048576,MATCH($A$166,'Paste Calib Data'!$A:$A,0)+(ROW()-ROW($A$166)-1),COLUMN()-1)</f>
        <v>-5.46875</v>
      </c>
      <c r="M177" s="4">
        <f>INDEX('Paste Calib Data'!$1:$1048576,MATCH($A$166,'Paste Calib Data'!$A:$A,0)+(ROW()-ROW($A$166)-1),COLUMN()-1)</f>
        <v>-6.40625</v>
      </c>
      <c r="N177" s="4">
        <f>INDEX('Paste Calib Data'!$1:$1048576,MATCH($A$166,'Paste Calib Data'!$A:$A,0)+(ROW()-ROW($A$166)-1),COLUMN()-1)</f>
        <v>-7.109375</v>
      </c>
      <c r="O177" s="4">
        <f>INDEX('Paste Calib Data'!$1:$1048576,MATCH($A$166,'Paste Calib Data'!$A:$A,0)+(ROW()-ROW($A$166)-1),COLUMN()-1)</f>
        <v>-6.0546879999999996</v>
      </c>
      <c r="P177" s="4">
        <f>INDEX('Paste Calib Data'!$1:$1048576,MATCH($A$166,'Paste Calib Data'!$A:$A,0)+(ROW()-ROW($A$166)-1),COLUMN()-1)</f>
        <v>-5.703125</v>
      </c>
      <c r="Q177" s="4">
        <f>INDEX('Paste Calib Data'!$1:$1048576,MATCH($A$166,'Paste Calib Data'!$A:$A,0)+(ROW()-ROW($A$166)-1),COLUMN()-1)</f>
        <v>-5.703125</v>
      </c>
      <c r="R177" s="4">
        <f>INDEX('Paste Calib Data'!$1:$1048576,MATCH($A$166,'Paste Calib Data'!$A:$A,0)+(ROW()-ROW($A$166)-1),COLUMN()-1)</f>
        <v>-5.703125</v>
      </c>
      <c r="S177" s="12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12">
        <f t="shared" si="25"/>
        <v>8.0078130000000005</v>
      </c>
      <c r="C178" s="4">
        <f>INDEX('Paste Calib Data'!$1:$1048576,MATCH($A$166,'Paste Calib Data'!$A:$A,0)+(ROW()-ROW($A$166)-1),COLUMN()-1)</f>
        <v>8.0078130000000005</v>
      </c>
      <c r="D178" s="4">
        <f>INDEX('Paste Calib Data'!$1:$1048576,MATCH($A$166,'Paste Calib Data'!$A:$A,0)+(ROW()-ROW($A$166)-1),COLUMN()-1)</f>
        <v>7.890625</v>
      </c>
      <c r="E178" s="4">
        <f>INDEX('Paste Calib Data'!$1:$1048576,MATCH($A$166,'Paste Calib Data'!$A:$A,0)+(ROW()-ROW($A$166)-1),COLUMN()-1)</f>
        <v>8.4765630000000005</v>
      </c>
      <c r="F178" s="4">
        <f>INDEX('Paste Calib Data'!$1:$1048576,MATCH($A$166,'Paste Calib Data'!$A:$A,0)+(ROW()-ROW($A$166)-1),COLUMN()-1)</f>
        <v>8.9453130000000005</v>
      </c>
      <c r="G178" s="4">
        <f>INDEX('Paste Calib Data'!$1:$1048576,MATCH($A$166,'Paste Calib Data'!$A:$A,0)+(ROW()-ROW($A$166)-1),COLUMN()-1)</f>
        <v>5.546875</v>
      </c>
      <c r="H178" s="4">
        <f>INDEX('Paste Calib Data'!$1:$1048576,MATCH($A$166,'Paste Calib Data'!$A:$A,0)+(ROW()-ROW($A$166)-1),COLUMN()-1)</f>
        <v>3.9063000000000001E-2</v>
      </c>
      <c r="I178" s="4">
        <f>INDEX('Paste Calib Data'!$1:$1048576,MATCH($A$166,'Paste Calib Data'!$A:$A,0)+(ROW()-ROW($A$166)-1),COLUMN()-1)</f>
        <v>-1.484375</v>
      </c>
      <c r="J178" s="4">
        <f>INDEX('Paste Calib Data'!$1:$1048576,MATCH($A$166,'Paste Calib Data'!$A:$A,0)+(ROW()-ROW($A$166)-1),COLUMN()-1)</f>
        <v>-3.4765630000000001</v>
      </c>
      <c r="K178" s="4">
        <f>INDEX('Paste Calib Data'!$1:$1048576,MATCH($A$166,'Paste Calib Data'!$A:$A,0)+(ROW()-ROW($A$166)-1),COLUMN()-1)</f>
        <v>-4.6484379999999996</v>
      </c>
      <c r="L178" s="4">
        <f>INDEX('Paste Calib Data'!$1:$1048576,MATCH($A$166,'Paste Calib Data'!$A:$A,0)+(ROW()-ROW($A$166)-1),COLUMN()-1)</f>
        <v>-5.234375</v>
      </c>
      <c r="M178" s="4">
        <f>INDEX('Paste Calib Data'!$1:$1048576,MATCH($A$166,'Paste Calib Data'!$A:$A,0)+(ROW()-ROW($A$166)-1),COLUMN()-1)</f>
        <v>-6.5234379999999996</v>
      </c>
      <c r="N178" s="4">
        <f>INDEX('Paste Calib Data'!$1:$1048576,MATCH($A$166,'Paste Calib Data'!$A:$A,0)+(ROW()-ROW($A$166)-1),COLUMN()-1)</f>
        <v>-7.34375</v>
      </c>
      <c r="O178" s="4">
        <f>INDEX('Paste Calib Data'!$1:$1048576,MATCH($A$166,'Paste Calib Data'!$A:$A,0)+(ROW()-ROW($A$166)-1),COLUMN()-1)</f>
        <v>-6.2890629999999996</v>
      </c>
      <c r="P178" s="4">
        <f>INDEX('Paste Calib Data'!$1:$1048576,MATCH($A$166,'Paste Calib Data'!$A:$A,0)+(ROW()-ROW($A$166)-1),COLUMN()-1)</f>
        <v>-6.2890629999999996</v>
      </c>
      <c r="Q178" s="4">
        <f>INDEX('Paste Calib Data'!$1:$1048576,MATCH($A$166,'Paste Calib Data'!$A:$A,0)+(ROW()-ROW($A$166)-1),COLUMN()-1)</f>
        <v>-6.2890629999999996</v>
      </c>
      <c r="R178" s="4">
        <f>INDEX('Paste Calib Data'!$1:$1048576,MATCH($A$166,'Paste Calib Data'!$A:$A,0)+(ROW()-ROW($A$166)-1),COLUMN()-1)</f>
        <v>-6.2890629999999996</v>
      </c>
      <c r="S178" s="12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12">
        <f t="shared" si="25"/>
        <v>4.9609379999999996</v>
      </c>
      <c r="C179" s="4">
        <f>INDEX('Paste Calib Data'!$1:$1048576,MATCH($A$166,'Paste Calib Data'!$A:$A,0)+(ROW()-ROW($A$166)-1),COLUMN()-1)</f>
        <v>4.9609379999999996</v>
      </c>
      <c r="D179" s="4">
        <f>INDEX('Paste Calib Data'!$1:$1048576,MATCH($A$166,'Paste Calib Data'!$A:$A,0)+(ROW()-ROW($A$166)-1),COLUMN()-1)</f>
        <v>4.9609379999999996</v>
      </c>
      <c r="E179" s="4">
        <f>INDEX('Paste Calib Data'!$1:$1048576,MATCH($A$166,'Paste Calib Data'!$A:$A,0)+(ROW()-ROW($A$166)-1),COLUMN()-1)</f>
        <v>6.953125</v>
      </c>
      <c r="F179" s="4">
        <f>INDEX('Paste Calib Data'!$1:$1048576,MATCH($A$166,'Paste Calib Data'!$A:$A,0)+(ROW()-ROW($A$166)-1),COLUMN()-1)</f>
        <v>8.9453130000000005</v>
      </c>
      <c r="G179" s="4">
        <f>INDEX('Paste Calib Data'!$1:$1048576,MATCH($A$166,'Paste Calib Data'!$A:$A,0)+(ROW()-ROW($A$166)-1),COLUMN()-1)</f>
        <v>5.546875</v>
      </c>
      <c r="H179" s="4">
        <f>INDEX('Paste Calib Data'!$1:$1048576,MATCH($A$166,'Paste Calib Data'!$A:$A,0)+(ROW()-ROW($A$166)-1),COLUMN()-1)</f>
        <v>0.50781299999999996</v>
      </c>
      <c r="I179" s="4">
        <f>INDEX('Paste Calib Data'!$1:$1048576,MATCH($A$166,'Paste Calib Data'!$A:$A,0)+(ROW()-ROW($A$166)-1),COLUMN()-1)</f>
        <v>3.9063000000000001E-2</v>
      </c>
      <c r="J179" s="4">
        <f>INDEX('Paste Calib Data'!$1:$1048576,MATCH($A$166,'Paste Calib Data'!$A:$A,0)+(ROW()-ROW($A$166)-1),COLUMN()-1)</f>
        <v>-1.953125</v>
      </c>
      <c r="K179" s="4">
        <f>INDEX('Paste Calib Data'!$1:$1048576,MATCH($A$166,'Paste Calib Data'!$A:$A,0)+(ROW()-ROW($A$166)-1),COLUMN()-1)</f>
        <v>-4.4140629999999996</v>
      </c>
      <c r="L179" s="4">
        <f>INDEX('Paste Calib Data'!$1:$1048576,MATCH($A$166,'Paste Calib Data'!$A:$A,0)+(ROW()-ROW($A$166)-1),COLUMN()-1)</f>
        <v>-6.9921879999999996</v>
      </c>
      <c r="M179" s="4">
        <f>INDEX('Paste Calib Data'!$1:$1048576,MATCH($A$166,'Paste Calib Data'!$A:$A,0)+(ROW()-ROW($A$166)-1),COLUMN()-1)</f>
        <v>-7.2265629999999996</v>
      </c>
      <c r="N179" s="4">
        <f>INDEX('Paste Calib Data'!$1:$1048576,MATCH($A$166,'Paste Calib Data'!$A:$A,0)+(ROW()-ROW($A$166)-1),COLUMN()-1)</f>
        <v>-7.2265629999999996</v>
      </c>
      <c r="O179" s="4">
        <f>INDEX('Paste Calib Data'!$1:$1048576,MATCH($A$166,'Paste Calib Data'!$A:$A,0)+(ROW()-ROW($A$166)-1),COLUMN()-1)</f>
        <v>-7.109375</v>
      </c>
      <c r="P179" s="4">
        <f>INDEX('Paste Calib Data'!$1:$1048576,MATCH($A$166,'Paste Calib Data'!$A:$A,0)+(ROW()-ROW($A$166)-1),COLUMN()-1)</f>
        <v>-7.109375</v>
      </c>
      <c r="Q179" s="4">
        <f>INDEX('Paste Calib Data'!$1:$1048576,MATCH($A$166,'Paste Calib Data'!$A:$A,0)+(ROW()-ROW($A$166)-1),COLUMN()-1)</f>
        <v>-6.2890629999999996</v>
      </c>
      <c r="R179" s="4">
        <f>INDEX('Paste Calib Data'!$1:$1048576,MATCH($A$166,'Paste Calib Data'!$A:$A,0)+(ROW()-ROW($A$166)-1),COLUMN()-1)</f>
        <v>-5.8203129999999996</v>
      </c>
      <c r="S179" s="12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12">
        <f t="shared" si="25"/>
        <v>4.4921879999999996</v>
      </c>
      <c r="C180" s="4">
        <f>INDEX('Paste Calib Data'!$1:$1048576,MATCH($A$166,'Paste Calib Data'!$A:$A,0)+(ROW()-ROW($A$166)-1),COLUMN()-1)</f>
        <v>4.4921879999999996</v>
      </c>
      <c r="D180" s="4">
        <f>INDEX('Paste Calib Data'!$1:$1048576,MATCH($A$166,'Paste Calib Data'!$A:$A,0)+(ROW()-ROW($A$166)-1),COLUMN()-1)</f>
        <v>2.03125</v>
      </c>
      <c r="E180" s="4">
        <f>INDEX('Paste Calib Data'!$1:$1048576,MATCH($A$166,'Paste Calib Data'!$A:$A,0)+(ROW()-ROW($A$166)-1),COLUMN()-1)</f>
        <v>0.97656299999999996</v>
      </c>
      <c r="F180" s="4">
        <f>INDEX('Paste Calib Data'!$1:$1048576,MATCH($A$166,'Paste Calib Data'!$A:$A,0)+(ROW()-ROW($A$166)-1),COLUMN()-1)</f>
        <v>3.9063000000000001E-2</v>
      </c>
      <c r="G180" s="4">
        <f>INDEX('Paste Calib Data'!$1:$1048576,MATCH($A$166,'Paste Calib Data'!$A:$A,0)+(ROW()-ROW($A$166)-1),COLUMN()-1)</f>
        <v>-2.1875</v>
      </c>
      <c r="H180" s="4">
        <f>INDEX('Paste Calib Data'!$1:$1048576,MATCH($A$166,'Paste Calib Data'!$A:$A,0)+(ROW()-ROW($A$166)-1),COLUMN()-1)</f>
        <v>-3.2421880000000001</v>
      </c>
      <c r="I180" s="4">
        <f>INDEX('Paste Calib Data'!$1:$1048576,MATCH($A$166,'Paste Calib Data'!$A:$A,0)+(ROW()-ROW($A$166)-1),COLUMN()-1)</f>
        <v>-5</v>
      </c>
      <c r="J180" s="4">
        <f>INDEX('Paste Calib Data'!$1:$1048576,MATCH($A$166,'Paste Calib Data'!$A:$A,0)+(ROW()-ROW($A$166)-1),COLUMN()-1)</f>
        <v>-6.0546879999999996</v>
      </c>
      <c r="K180" s="4">
        <f>INDEX('Paste Calib Data'!$1:$1048576,MATCH($A$166,'Paste Calib Data'!$A:$A,0)+(ROW()-ROW($A$166)-1),COLUMN()-1)</f>
        <v>-8.046875</v>
      </c>
      <c r="L180" s="4">
        <f>INDEX('Paste Calib Data'!$1:$1048576,MATCH($A$166,'Paste Calib Data'!$A:$A,0)+(ROW()-ROW($A$166)-1),COLUMN()-1)</f>
        <v>-8.046875</v>
      </c>
      <c r="M180" s="4">
        <f>INDEX('Paste Calib Data'!$1:$1048576,MATCH($A$166,'Paste Calib Data'!$A:$A,0)+(ROW()-ROW($A$166)-1),COLUMN()-1)</f>
        <v>-8.046875</v>
      </c>
      <c r="N180" s="4">
        <f>INDEX('Paste Calib Data'!$1:$1048576,MATCH($A$166,'Paste Calib Data'!$A:$A,0)+(ROW()-ROW($A$166)-1),COLUMN()-1)</f>
        <v>-6.9921879999999996</v>
      </c>
      <c r="O180" s="4">
        <f>INDEX('Paste Calib Data'!$1:$1048576,MATCH($A$166,'Paste Calib Data'!$A:$A,0)+(ROW()-ROW($A$166)-1),COLUMN()-1)</f>
        <v>-6.0546879999999996</v>
      </c>
      <c r="P180" s="4">
        <f>INDEX('Paste Calib Data'!$1:$1048576,MATCH($A$166,'Paste Calib Data'!$A:$A,0)+(ROW()-ROW($A$166)-1),COLUMN()-1)</f>
        <v>-5.5859379999999996</v>
      </c>
      <c r="Q180" s="4">
        <f>INDEX('Paste Calib Data'!$1:$1048576,MATCH($A$166,'Paste Calib Data'!$A:$A,0)+(ROW()-ROW($A$166)-1),COLUMN()-1)</f>
        <v>-4.296875</v>
      </c>
      <c r="R180" s="4">
        <f>INDEX('Paste Calib Data'!$1:$1048576,MATCH($A$166,'Paste Calib Data'!$A:$A,0)+(ROW()-ROW($A$166)-1),COLUMN()-1)</f>
        <v>-3.828125</v>
      </c>
      <c r="S180" s="12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12">
        <f t="shared" si="25"/>
        <v>4.0234379999999996</v>
      </c>
      <c r="C181" s="4">
        <f>INDEX('Paste Calib Data'!$1:$1048576,MATCH($A$166,'Paste Calib Data'!$A:$A,0)+(ROW()-ROW($A$166)-1),COLUMN()-1)</f>
        <v>4.0234379999999996</v>
      </c>
      <c r="D181" s="4">
        <f>INDEX('Paste Calib Data'!$1:$1048576,MATCH($A$166,'Paste Calib Data'!$A:$A,0)+(ROW()-ROW($A$166)-1),COLUMN()-1)</f>
        <v>3.9063000000000001E-2</v>
      </c>
      <c r="E181" s="4">
        <f>INDEX('Paste Calib Data'!$1:$1048576,MATCH($A$166,'Paste Calib Data'!$A:$A,0)+(ROW()-ROW($A$166)-1),COLUMN()-1)</f>
        <v>-3.0078130000000001</v>
      </c>
      <c r="F181" s="4">
        <f>INDEX('Paste Calib Data'!$1:$1048576,MATCH($A$166,'Paste Calib Data'!$A:$A,0)+(ROW()-ROW($A$166)-1),COLUMN()-1)</f>
        <v>-5.46875</v>
      </c>
      <c r="G181" s="4">
        <f>INDEX('Paste Calib Data'!$1:$1048576,MATCH($A$166,'Paste Calib Data'!$A:$A,0)+(ROW()-ROW($A$166)-1),COLUMN()-1)</f>
        <v>-6.9921879999999996</v>
      </c>
      <c r="H181" s="4">
        <f>INDEX('Paste Calib Data'!$1:$1048576,MATCH($A$166,'Paste Calib Data'!$A:$A,0)+(ROW()-ROW($A$166)-1),COLUMN()-1)</f>
        <v>-7.8125</v>
      </c>
      <c r="I181" s="4">
        <f>INDEX('Paste Calib Data'!$1:$1048576,MATCH($A$166,'Paste Calib Data'!$A:$A,0)+(ROW()-ROW($A$166)-1),COLUMN()-1)</f>
        <v>-8.984375</v>
      </c>
      <c r="J181" s="4">
        <f>INDEX('Paste Calib Data'!$1:$1048576,MATCH($A$166,'Paste Calib Data'!$A:$A,0)+(ROW()-ROW($A$166)-1),COLUMN()-1)</f>
        <v>-9.453125</v>
      </c>
      <c r="K181" s="4">
        <f>INDEX('Paste Calib Data'!$1:$1048576,MATCH($A$166,'Paste Calib Data'!$A:$A,0)+(ROW()-ROW($A$166)-1),COLUMN()-1)</f>
        <v>-9.453125</v>
      </c>
      <c r="L181" s="4">
        <f>INDEX('Paste Calib Data'!$1:$1048576,MATCH($A$166,'Paste Calib Data'!$A:$A,0)+(ROW()-ROW($A$166)-1),COLUMN()-1)</f>
        <v>-8.984375</v>
      </c>
      <c r="M181" s="4">
        <f>INDEX('Paste Calib Data'!$1:$1048576,MATCH($A$166,'Paste Calib Data'!$A:$A,0)+(ROW()-ROW($A$166)-1),COLUMN()-1)</f>
        <v>-8.046875</v>
      </c>
      <c r="N181" s="4">
        <f>INDEX('Paste Calib Data'!$1:$1048576,MATCH($A$166,'Paste Calib Data'!$A:$A,0)+(ROW()-ROW($A$166)-1),COLUMN()-1)</f>
        <v>-6.9921879999999996</v>
      </c>
      <c r="O181" s="4">
        <f>INDEX('Paste Calib Data'!$1:$1048576,MATCH($A$166,'Paste Calib Data'!$A:$A,0)+(ROW()-ROW($A$166)-1),COLUMN()-1)</f>
        <v>-5.8203129999999996</v>
      </c>
      <c r="P181" s="4">
        <f>INDEX('Paste Calib Data'!$1:$1048576,MATCH($A$166,'Paste Calib Data'!$A:$A,0)+(ROW()-ROW($A$166)-1),COLUMN()-1)</f>
        <v>-5</v>
      </c>
      <c r="Q181" s="4">
        <f>INDEX('Paste Calib Data'!$1:$1048576,MATCH($A$166,'Paste Calib Data'!$A:$A,0)+(ROW()-ROW($A$166)-1),COLUMN()-1)</f>
        <v>-3.125</v>
      </c>
      <c r="R181" s="4">
        <f>INDEX('Paste Calib Data'!$1:$1048576,MATCH($A$166,'Paste Calib Data'!$A:$A,0)+(ROW()-ROW($A$166)-1),COLUMN()-1)</f>
        <v>-2.421875</v>
      </c>
      <c r="S181" s="12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12">
        <f t="shared" si="25"/>
        <v>2.96875</v>
      </c>
      <c r="C182" s="4">
        <f>INDEX('Paste Calib Data'!$1:$1048576,MATCH($A$166,'Paste Calib Data'!$A:$A,0)+(ROW()-ROW($A$166)-1),COLUMN()-1)</f>
        <v>2.96875</v>
      </c>
      <c r="D182" s="4">
        <f>INDEX('Paste Calib Data'!$1:$1048576,MATCH($A$166,'Paste Calib Data'!$A:$A,0)+(ROW()-ROW($A$166)-1),COLUMN()-1)</f>
        <v>-1.015625</v>
      </c>
      <c r="E182" s="4">
        <f>INDEX('Paste Calib Data'!$1:$1048576,MATCH($A$166,'Paste Calib Data'!$A:$A,0)+(ROW()-ROW($A$166)-1),COLUMN()-1)</f>
        <v>-3.9453130000000001</v>
      </c>
      <c r="F182" s="4">
        <f>INDEX('Paste Calib Data'!$1:$1048576,MATCH($A$166,'Paste Calib Data'!$A:$A,0)+(ROW()-ROW($A$166)-1),COLUMN()-1)</f>
        <v>-5.703125</v>
      </c>
      <c r="G182" s="4">
        <f>INDEX('Paste Calib Data'!$1:$1048576,MATCH($A$166,'Paste Calib Data'!$A:$A,0)+(ROW()-ROW($A$166)-1),COLUMN()-1)</f>
        <v>-5.5859379999999996</v>
      </c>
      <c r="H182" s="4">
        <f>INDEX('Paste Calib Data'!$1:$1048576,MATCH($A$166,'Paste Calib Data'!$A:$A,0)+(ROW()-ROW($A$166)-1),COLUMN()-1)</f>
        <v>-6.7578129999999996</v>
      </c>
      <c r="I182" s="4">
        <f>INDEX('Paste Calib Data'!$1:$1048576,MATCH($A$166,'Paste Calib Data'!$A:$A,0)+(ROW()-ROW($A$166)-1),COLUMN()-1)</f>
        <v>-6.5234379999999996</v>
      </c>
      <c r="J182" s="4">
        <f>INDEX('Paste Calib Data'!$1:$1048576,MATCH($A$166,'Paste Calib Data'!$A:$A,0)+(ROW()-ROW($A$166)-1),COLUMN()-1)</f>
        <v>-8.984375</v>
      </c>
      <c r="K182" s="4">
        <f>INDEX('Paste Calib Data'!$1:$1048576,MATCH($A$166,'Paste Calib Data'!$A:$A,0)+(ROW()-ROW($A$166)-1),COLUMN()-1)</f>
        <v>-8.984375</v>
      </c>
      <c r="L182" s="4">
        <f>INDEX('Paste Calib Data'!$1:$1048576,MATCH($A$166,'Paste Calib Data'!$A:$A,0)+(ROW()-ROW($A$166)-1),COLUMN()-1)</f>
        <v>-8.046875</v>
      </c>
      <c r="M182" s="4">
        <f>INDEX('Paste Calib Data'!$1:$1048576,MATCH($A$166,'Paste Calib Data'!$A:$A,0)+(ROW()-ROW($A$166)-1),COLUMN()-1)</f>
        <v>-6.9921879999999996</v>
      </c>
      <c r="N182" s="4">
        <f>INDEX('Paste Calib Data'!$1:$1048576,MATCH($A$166,'Paste Calib Data'!$A:$A,0)+(ROW()-ROW($A$166)-1),COLUMN()-1)</f>
        <v>-6.5234379999999996</v>
      </c>
      <c r="O182" s="4">
        <f>INDEX('Paste Calib Data'!$1:$1048576,MATCH($A$166,'Paste Calib Data'!$A:$A,0)+(ROW()-ROW($A$166)-1),COLUMN()-1)</f>
        <v>-3.9453130000000001</v>
      </c>
      <c r="P182" s="4">
        <f>INDEX('Paste Calib Data'!$1:$1048576,MATCH($A$166,'Paste Calib Data'!$A:$A,0)+(ROW()-ROW($A$166)-1),COLUMN()-1)</f>
        <v>-1.953125</v>
      </c>
      <c r="Q182" s="4">
        <f>INDEX('Paste Calib Data'!$1:$1048576,MATCH($A$166,'Paste Calib Data'!$A:$A,0)+(ROW()-ROW($A$166)-1),COLUMN()-1)</f>
        <v>0.15625</v>
      </c>
      <c r="R182" s="4">
        <f>INDEX('Paste Calib Data'!$1:$1048576,MATCH($A$166,'Paste Calib Data'!$A:$A,0)+(ROW()-ROW($A$166)-1),COLUMN()-1)</f>
        <v>0.74218799999999996</v>
      </c>
      <c r="S182" s="12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12">
        <f t="shared" si="25"/>
        <v>2.96875</v>
      </c>
      <c r="C183" s="4">
        <f>INDEX('Paste Calib Data'!$1:$1048576,MATCH($A$166,'Paste Calib Data'!$A:$A,0)+(ROW()-ROW($A$166)-1),COLUMN()-1)</f>
        <v>2.96875</v>
      </c>
      <c r="D183" s="4">
        <f>INDEX('Paste Calib Data'!$1:$1048576,MATCH($A$166,'Paste Calib Data'!$A:$A,0)+(ROW()-ROW($A$166)-1),COLUMN()-1)</f>
        <v>-1.015625</v>
      </c>
      <c r="E183" s="4">
        <f>INDEX('Paste Calib Data'!$1:$1048576,MATCH($A$166,'Paste Calib Data'!$A:$A,0)+(ROW()-ROW($A$166)-1),COLUMN()-1)</f>
        <v>-3.7109380000000001</v>
      </c>
      <c r="F183" s="4">
        <f>INDEX('Paste Calib Data'!$1:$1048576,MATCH($A$166,'Paste Calib Data'!$A:$A,0)+(ROW()-ROW($A$166)-1),COLUMN()-1)</f>
        <v>-5.8203129999999996</v>
      </c>
      <c r="G183" s="4">
        <f>INDEX('Paste Calib Data'!$1:$1048576,MATCH($A$166,'Paste Calib Data'!$A:$A,0)+(ROW()-ROW($A$166)-1),COLUMN()-1)</f>
        <v>-6.0546879999999996</v>
      </c>
      <c r="H183" s="4">
        <f>INDEX('Paste Calib Data'!$1:$1048576,MATCH($A$166,'Paste Calib Data'!$A:$A,0)+(ROW()-ROW($A$166)-1),COLUMN()-1)</f>
        <v>-6.640625</v>
      </c>
      <c r="I183" s="4">
        <f>INDEX('Paste Calib Data'!$1:$1048576,MATCH($A$166,'Paste Calib Data'!$A:$A,0)+(ROW()-ROW($A$166)-1),COLUMN()-1)</f>
        <v>-6.171875</v>
      </c>
      <c r="J183" s="4">
        <f>INDEX('Paste Calib Data'!$1:$1048576,MATCH($A$166,'Paste Calib Data'!$A:$A,0)+(ROW()-ROW($A$166)-1),COLUMN()-1)</f>
        <v>-8.515625</v>
      </c>
      <c r="K183" s="4">
        <f>INDEX('Paste Calib Data'!$1:$1048576,MATCH($A$166,'Paste Calib Data'!$A:$A,0)+(ROW()-ROW($A$166)-1),COLUMN()-1)</f>
        <v>-6.9921879999999996</v>
      </c>
      <c r="L183" s="4">
        <f>INDEX('Paste Calib Data'!$1:$1048576,MATCH($A$166,'Paste Calib Data'!$A:$A,0)+(ROW()-ROW($A$166)-1),COLUMN()-1)</f>
        <v>-6.9921879999999996</v>
      </c>
      <c r="M183" s="4">
        <f>INDEX('Paste Calib Data'!$1:$1048576,MATCH($A$166,'Paste Calib Data'!$A:$A,0)+(ROW()-ROW($A$166)-1),COLUMN()-1)</f>
        <v>-6.0546879999999996</v>
      </c>
      <c r="N183" s="4">
        <f>INDEX('Paste Calib Data'!$1:$1048576,MATCH($A$166,'Paste Calib Data'!$A:$A,0)+(ROW()-ROW($A$166)-1),COLUMN()-1)</f>
        <v>-4.53125</v>
      </c>
      <c r="O183" s="4">
        <f>INDEX('Paste Calib Data'!$1:$1048576,MATCH($A$166,'Paste Calib Data'!$A:$A,0)+(ROW()-ROW($A$166)-1),COLUMN()-1)</f>
        <v>-1.953125</v>
      </c>
      <c r="P183" s="4">
        <f>INDEX('Paste Calib Data'!$1:$1048576,MATCH($A$166,'Paste Calib Data'!$A:$A,0)+(ROW()-ROW($A$166)-1),COLUMN()-1)</f>
        <v>2.03125</v>
      </c>
      <c r="Q183" s="4">
        <f>INDEX('Paste Calib Data'!$1:$1048576,MATCH($A$166,'Paste Calib Data'!$A:$A,0)+(ROW()-ROW($A$166)-1),COLUMN()-1)</f>
        <v>5.4296879999999996</v>
      </c>
      <c r="R183" s="4">
        <f>INDEX('Paste Calib Data'!$1:$1048576,MATCH($A$166,'Paste Calib Data'!$A:$A,0)+(ROW()-ROW($A$166)-1),COLUMN()-1)</f>
        <v>6.015625</v>
      </c>
      <c r="S183" s="12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12">
        <f t="shared" si="25"/>
        <v>-1.953125</v>
      </c>
      <c r="C184" s="4">
        <f>INDEX('Paste Calib Data'!$1:$1048576,MATCH($A$166,'Paste Calib Data'!$A:$A,0)+(ROW()-ROW($A$166)-1),COLUMN()-1)</f>
        <v>-1.953125</v>
      </c>
      <c r="D184" s="4">
        <f>INDEX('Paste Calib Data'!$1:$1048576,MATCH($A$166,'Paste Calib Data'!$A:$A,0)+(ROW()-ROW($A$166)-1),COLUMN()-1)</f>
        <v>-3.0078130000000001</v>
      </c>
      <c r="E184" s="4">
        <f>INDEX('Paste Calib Data'!$1:$1048576,MATCH($A$166,'Paste Calib Data'!$A:$A,0)+(ROW()-ROW($A$166)-1),COLUMN()-1)</f>
        <v>-3.4765630000000001</v>
      </c>
      <c r="F184" s="4">
        <f>INDEX('Paste Calib Data'!$1:$1048576,MATCH($A$166,'Paste Calib Data'!$A:$A,0)+(ROW()-ROW($A$166)-1),COLUMN()-1)</f>
        <v>-4.296875</v>
      </c>
      <c r="G184" s="4">
        <f>INDEX('Paste Calib Data'!$1:$1048576,MATCH($A$166,'Paste Calib Data'!$A:$A,0)+(ROW()-ROW($A$166)-1),COLUMN()-1)</f>
        <v>-4.4140629999999996</v>
      </c>
      <c r="H184" s="4">
        <f>INDEX('Paste Calib Data'!$1:$1048576,MATCH($A$166,'Paste Calib Data'!$A:$A,0)+(ROW()-ROW($A$166)-1),COLUMN()-1)</f>
        <v>-5.5859379999999996</v>
      </c>
      <c r="I184" s="4">
        <f>INDEX('Paste Calib Data'!$1:$1048576,MATCH($A$166,'Paste Calib Data'!$A:$A,0)+(ROW()-ROW($A$166)-1),COLUMN()-1)</f>
        <v>-5.46875</v>
      </c>
      <c r="J184" s="4">
        <f>INDEX('Paste Calib Data'!$1:$1048576,MATCH($A$166,'Paste Calib Data'!$A:$A,0)+(ROW()-ROW($A$166)-1),COLUMN()-1)</f>
        <v>-6.5234379999999996</v>
      </c>
      <c r="K184" s="4">
        <f>INDEX('Paste Calib Data'!$1:$1048576,MATCH($A$166,'Paste Calib Data'!$A:$A,0)+(ROW()-ROW($A$166)-1),COLUMN()-1)</f>
        <v>-6.0546879999999996</v>
      </c>
      <c r="L184" s="4">
        <f>INDEX('Paste Calib Data'!$1:$1048576,MATCH($A$166,'Paste Calib Data'!$A:$A,0)+(ROW()-ROW($A$166)-1),COLUMN()-1)</f>
        <v>-6.0546879999999996</v>
      </c>
      <c r="M184" s="4">
        <f>INDEX('Paste Calib Data'!$1:$1048576,MATCH($A$166,'Paste Calib Data'!$A:$A,0)+(ROW()-ROW($A$166)-1),COLUMN()-1)</f>
        <v>-4.765625</v>
      </c>
      <c r="N184" s="4">
        <f>INDEX('Paste Calib Data'!$1:$1048576,MATCH($A$166,'Paste Calib Data'!$A:$A,0)+(ROW()-ROW($A$166)-1),COLUMN()-1)</f>
        <v>-1.484375</v>
      </c>
      <c r="O184" s="4">
        <f>INDEX('Paste Calib Data'!$1:$1048576,MATCH($A$166,'Paste Calib Data'!$A:$A,0)+(ROW()-ROW($A$166)-1),COLUMN()-1)</f>
        <v>2.03125</v>
      </c>
      <c r="P184" s="4">
        <f>INDEX('Paste Calib Data'!$1:$1048576,MATCH($A$166,'Paste Calib Data'!$A:$A,0)+(ROW()-ROW($A$166)-1),COLUMN()-1)</f>
        <v>5.3125</v>
      </c>
      <c r="Q184" s="4">
        <f>INDEX('Paste Calib Data'!$1:$1048576,MATCH($A$166,'Paste Calib Data'!$A:$A,0)+(ROW()-ROW($A$166)-1),COLUMN()-1)</f>
        <v>8.2421880000000005</v>
      </c>
      <c r="R184" s="4">
        <f>INDEX('Paste Calib Data'!$1:$1048576,MATCH($A$166,'Paste Calib Data'!$A:$A,0)+(ROW()-ROW($A$166)-1),COLUMN()-1)</f>
        <v>9.1796880000000005</v>
      </c>
      <c r="S184" s="12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12">
        <f t="shared" si="25"/>
        <v>-1.015625</v>
      </c>
      <c r="C185" s="4">
        <f>INDEX('Paste Calib Data'!$1:$1048576,MATCH($A$166,'Paste Calib Data'!$A:$A,0)+(ROW()-ROW($A$166)-1),COLUMN()-1)</f>
        <v>-1.015625</v>
      </c>
      <c r="D185" s="4">
        <f>INDEX('Paste Calib Data'!$1:$1048576,MATCH($A$166,'Paste Calib Data'!$A:$A,0)+(ROW()-ROW($A$166)-1),COLUMN()-1)</f>
        <v>-1.015625</v>
      </c>
      <c r="E185" s="4">
        <f>INDEX('Paste Calib Data'!$1:$1048576,MATCH($A$166,'Paste Calib Data'!$A:$A,0)+(ROW()-ROW($A$166)-1),COLUMN()-1)</f>
        <v>-1.015625</v>
      </c>
      <c r="F185" s="4">
        <f>INDEX('Paste Calib Data'!$1:$1048576,MATCH($A$166,'Paste Calib Data'!$A:$A,0)+(ROW()-ROW($A$166)-1),COLUMN()-1)</f>
        <v>-3.0078130000000001</v>
      </c>
      <c r="G185" s="4">
        <f>INDEX('Paste Calib Data'!$1:$1048576,MATCH($A$166,'Paste Calib Data'!$A:$A,0)+(ROW()-ROW($A$166)-1),COLUMN()-1)</f>
        <v>-3.4765630000000001</v>
      </c>
      <c r="H185" s="4">
        <f>INDEX('Paste Calib Data'!$1:$1048576,MATCH($A$166,'Paste Calib Data'!$A:$A,0)+(ROW()-ROW($A$166)-1),COLUMN()-1)</f>
        <v>-4.4140629999999996</v>
      </c>
      <c r="I185" s="4">
        <f>INDEX('Paste Calib Data'!$1:$1048576,MATCH($A$166,'Paste Calib Data'!$A:$A,0)+(ROW()-ROW($A$166)-1),COLUMN()-1)</f>
        <v>-5.1171879999999996</v>
      </c>
      <c r="J185" s="4">
        <f>INDEX('Paste Calib Data'!$1:$1048576,MATCH($A$166,'Paste Calib Data'!$A:$A,0)+(ROW()-ROW($A$166)-1),COLUMN()-1)</f>
        <v>-6.0546879999999996</v>
      </c>
      <c r="K185" s="4">
        <f>INDEX('Paste Calib Data'!$1:$1048576,MATCH($A$166,'Paste Calib Data'!$A:$A,0)+(ROW()-ROW($A$166)-1),COLUMN()-1)</f>
        <v>-6.0546879999999996</v>
      </c>
      <c r="L185" s="4">
        <f>INDEX('Paste Calib Data'!$1:$1048576,MATCH($A$166,'Paste Calib Data'!$A:$A,0)+(ROW()-ROW($A$166)-1),COLUMN()-1)</f>
        <v>-5.46875</v>
      </c>
      <c r="M185" s="4">
        <f>INDEX('Paste Calib Data'!$1:$1048576,MATCH($A$166,'Paste Calib Data'!$A:$A,0)+(ROW()-ROW($A$166)-1),COLUMN()-1)</f>
        <v>-3.9453130000000001</v>
      </c>
      <c r="N185" s="4">
        <f>INDEX('Paste Calib Data'!$1:$1048576,MATCH($A$166,'Paste Calib Data'!$A:$A,0)+(ROW()-ROW($A$166)-1),COLUMN()-1)</f>
        <v>0.50781299999999996</v>
      </c>
      <c r="O185" s="4">
        <f>INDEX('Paste Calib Data'!$1:$1048576,MATCH($A$166,'Paste Calib Data'!$A:$A,0)+(ROW()-ROW($A$166)-1),COLUMN()-1)</f>
        <v>2.03125</v>
      </c>
      <c r="P185" s="4">
        <f>INDEX('Paste Calib Data'!$1:$1048576,MATCH($A$166,'Paste Calib Data'!$A:$A,0)+(ROW()-ROW($A$166)-1),COLUMN()-1)</f>
        <v>4.2578129999999996</v>
      </c>
      <c r="Q185" s="4">
        <f>INDEX('Paste Calib Data'!$1:$1048576,MATCH($A$166,'Paste Calib Data'!$A:$A,0)+(ROW()-ROW($A$166)-1),COLUMN()-1)</f>
        <v>7.5390629999999996</v>
      </c>
      <c r="R185" s="4">
        <f>INDEX('Paste Calib Data'!$1:$1048576,MATCH($A$166,'Paste Calib Data'!$A:$A,0)+(ROW()-ROW($A$166)-1),COLUMN()-1)</f>
        <v>8.0078130000000005</v>
      </c>
      <c r="S185" s="12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12">
        <f t="shared" si="25"/>
        <v>4.9609379999999996</v>
      </c>
      <c r="C186" s="4">
        <f>INDEX('Paste Calib Data'!$1:$1048576,MATCH($A$166,'Paste Calib Data'!$A:$A,0)+(ROW()-ROW($A$166)-1),COLUMN()-1)</f>
        <v>4.9609379999999996</v>
      </c>
      <c r="D186" s="4">
        <f>INDEX('Paste Calib Data'!$1:$1048576,MATCH($A$166,'Paste Calib Data'!$A:$A,0)+(ROW()-ROW($A$166)-1),COLUMN()-1)</f>
        <v>2.03125</v>
      </c>
      <c r="E186" s="4">
        <f>INDEX('Paste Calib Data'!$1:$1048576,MATCH($A$166,'Paste Calib Data'!$A:$A,0)+(ROW()-ROW($A$166)-1),COLUMN()-1)</f>
        <v>3.9063000000000001E-2</v>
      </c>
      <c r="F186" s="4">
        <f>INDEX('Paste Calib Data'!$1:$1048576,MATCH($A$166,'Paste Calib Data'!$A:$A,0)+(ROW()-ROW($A$166)-1),COLUMN()-1)</f>
        <v>-2.0703130000000001</v>
      </c>
      <c r="G186" s="4">
        <f>INDEX('Paste Calib Data'!$1:$1048576,MATCH($A$166,'Paste Calib Data'!$A:$A,0)+(ROW()-ROW($A$166)-1),COLUMN()-1)</f>
        <v>-3.9453130000000001</v>
      </c>
      <c r="H186" s="4">
        <f>INDEX('Paste Calib Data'!$1:$1048576,MATCH($A$166,'Paste Calib Data'!$A:$A,0)+(ROW()-ROW($A$166)-1),COLUMN()-1)</f>
        <v>-3.9453130000000001</v>
      </c>
      <c r="I186" s="4">
        <f>INDEX('Paste Calib Data'!$1:$1048576,MATCH($A$166,'Paste Calib Data'!$A:$A,0)+(ROW()-ROW($A$166)-1),COLUMN()-1)</f>
        <v>-3.9453130000000001</v>
      </c>
      <c r="J186" s="4">
        <f>INDEX('Paste Calib Data'!$1:$1048576,MATCH($A$166,'Paste Calib Data'!$A:$A,0)+(ROW()-ROW($A$166)-1),COLUMN()-1)</f>
        <v>-3.7109380000000001</v>
      </c>
      <c r="K186" s="4">
        <f>INDEX('Paste Calib Data'!$1:$1048576,MATCH($A$166,'Paste Calib Data'!$A:$A,0)+(ROW()-ROW($A$166)-1),COLUMN()-1)</f>
        <v>-3.7109380000000001</v>
      </c>
      <c r="L186" s="4">
        <f>INDEX('Paste Calib Data'!$1:$1048576,MATCH($A$166,'Paste Calib Data'!$A:$A,0)+(ROW()-ROW($A$166)-1),COLUMN()-1)</f>
        <v>-3.4765630000000001</v>
      </c>
      <c r="M186" s="4">
        <f>INDEX('Paste Calib Data'!$1:$1048576,MATCH($A$166,'Paste Calib Data'!$A:$A,0)+(ROW()-ROW($A$166)-1),COLUMN()-1)</f>
        <v>-0.546875</v>
      </c>
      <c r="N186" s="4">
        <f>INDEX('Paste Calib Data'!$1:$1048576,MATCH($A$166,'Paste Calib Data'!$A:$A,0)+(ROW()-ROW($A$166)-1),COLUMN()-1)</f>
        <v>2.5</v>
      </c>
      <c r="O186" s="4">
        <f>INDEX('Paste Calib Data'!$1:$1048576,MATCH($A$166,'Paste Calib Data'!$A:$A,0)+(ROW()-ROW($A$166)-1),COLUMN()-1)</f>
        <v>0.97656299999999996</v>
      </c>
      <c r="P186" s="4">
        <f>INDEX('Paste Calib Data'!$1:$1048576,MATCH($A$166,'Paste Calib Data'!$A:$A,0)+(ROW()-ROW($A$166)-1),COLUMN()-1)</f>
        <v>0.97656299999999996</v>
      </c>
      <c r="Q186" s="4">
        <f>INDEX('Paste Calib Data'!$1:$1048576,MATCH($A$166,'Paste Calib Data'!$A:$A,0)+(ROW()-ROW($A$166)-1),COLUMN()-1)</f>
        <v>2.03125</v>
      </c>
      <c r="R186" s="4">
        <f>INDEX('Paste Calib Data'!$1:$1048576,MATCH($A$166,'Paste Calib Data'!$A:$A,0)+(ROW()-ROW($A$166)-1),COLUMN()-1)</f>
        <v>2.03125</v>
      </c>
      <c r="S186" s="12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12">
        <f t="shared" si="25"/>
        <v>4.9609379999999996</v>
      </c>
      <c r="C187" s="4">
        <f>INDEX('Paste Calib Data'!$1:$1048576,MATCH($A$166,'Paste Calib Data'!$A:$A,0)+(ROW()-ROW($A$166)-1),COLUMN()-1)</f>
        <v>4.9609379999999996</v>
      </c>
      <c r="D187" s="4">
        <f>INDEX('Paste Calib Data'!$1:$1048576,MATCH($A$166,'Paste Calib Data'!$A:$A,0)+(ROW()-ROW($A$166)-1),COLUMN()-1)</f>
        <v>2.03125</v>
      </c>
      <c r="E187" s="4">
        <f>INDEX('Paste Calib Data'!$1:$1048576,MATCH($A$166,'Paste Calib Data'!$A:$A,0)+(ROW()-ROW($A$166)-1),COLUMN()-1)</f>
        <v>3.9063000000000001E-2</v>
      </c>
      <c r="F187" s="4">
        <f>INDEX('Paste Calib Data'!$1:$1048576,MATCH($A$166,'Paste Calib Data'!$A:$A,0)+(ROW()-ROW($A$166)-1),COLUMN()-1)</f>
        <v>-2.0703130000000001</v>
      </c>
      <c r="G187" s="4">
        <f>INDEX('Paste Calib Data'!$1:$1048576,MATCH($A$166,'Paste Calib Data'!$A:$A,0)+(ROW()-ROW($A$166)-1),COLUMN()-1)</f>
        <v>-3.9453130000000001</v>
      </c>
      <c r="H187" s="4">
        <f>INDEX('Paste Calib Data'!$1:$1048576,MATCH($A$166,'Paste Calib Data'!$A:$A,0)+(ROW()-ROW($A$166)-1),COLUMN()-1)</f>
        <v>-3.9453130000000001</v>
      </c>
      <c r="I187" s="4">
        <f>INDEX('Paste Calib Data'!$1:$1048576,MATCH($A$166,'Paste Calib Data'!$A:$A,0)+(ROW()-ROW($A$166)-1),COLUMN()-1)</f>
        <v>-3.9453130000000001</v>
      </c>
      <c r="J187" s="4">
        <f>INDEX('Paste Calib Data'!$1:$1048576,MATCH($A$166,'Paste Calib Data'!$A:$A,0)+(ROW()-ROW($A$166)-1),COLUMN()-1)</f>
        <v>-3.9453130000000001</v>
      </c>
      <c r="K187" s="4">
        <f>INDEX('Paste Calib Data'!$1:$1048576,MATCH($A$166,'Paste Calib Data'!$A:$A,0)+(ROW()-ROW($A$166)-1),COLUMN()-1)</f>
        <v>-3.9453130000000001</v>
      </c>
      <c r="L187" s="4">
        <f>INDEX('Paste Calib Data'!$1:$1048576,MATCH($A$166,'Paste Calib Data'!$A:$A,0)+(ROW()-ROW($A$166)-1),COLUMN()-1)</f>
        <v>-3.9453130000000001</v>
      </c>
      <c r="M187" s="4">
        <f>INDEX('Paste Calib Data'!$1:$1048576,MATCH($A$166,'Paste Calib Data'!$A:$A,0)+(ROW()-ROW($A$166)-1),COLUMN()-1)</f>
        <v>-0.546875</v>
      </c>
      <c r="N187" s="4">
        <f>INDEX('Paste Calib Data'!$1:$1048576,MATCH($A$166,'Paste Calib Data'!$A:$A,0)+(ROW()-ROW($A$166)-1),COLUMN()-1)</f>
        <v>3.9063000000000001E-2</v>
      </c>
      <c r="O187" s="4">
        <f>INDEX('Paste Calib Data'!$1:$1048576,MATCH($A$166,'Paste Calib Data'!$A:$A,0)+(ROW()-ROW($A$166)-1),COLUMN()-1)</f>
        <v>0.50781299999999996</v>
      </c>
      <c r="P187" s="4">
        <f>INDEX('Paste Calib Data'!$1:$1048576,MATCH($A$166,'Paste Calib Data'!$A:$A,0)+(ROW()-ROW($A$166)-1),COLUMN()-1)</f>
        <v>0.97656299999999996</v>
      </c>
      <c r="Q187" s="4">
        <f>INDEX('Paste Calib Data'!$1:$1048576,MATCH($A$166,'Paste Calib Data'!$A:$A,0)+(ROW()-ROW($A$166)-1),COLUMN()-1)</f>
        <v>2.03125</v>
      </c>
      <c r="R187" s="4">
        <f>INDEX('Paste Calib Data'!$1:$1048576,MATCH($A$166,'Paste Calib Data'!$A:$A,0)+(ROW()-ROW($A$166)-1),COLUMN()-1)</f>
        <v>2.03125</v>
      </c>
      <c r="S187" s="12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12">
        <f>C188</f>
        <v>4.9609379999999996</v>
      </c>
      <c r="C188" s="4">
        <f>INDEX('Paste Calib Data'!$1:$1048576,MATCH($A$166,'Paste Calib Data'!$A:$A,0)+(ROW()-ROW($A$166)-1),COLUMN()-1)</f>
        <v>4.9609379999999996</v>
      </c>
      <c r="D188" s="4">
        <f>INDEX('Paste Calib Data'!$1:$1048576,MATCH($A$166,'Paste Calib Data'!$A:$A,0)+(ROW()-ROW($A$166)-1),COLUMN()-1)</f>
        <v>2.03125</v>
      </c>
      <c r="E188" s="4">
        <f>INDEX('Paste Calib Data'!$1:$1048576,MATCH($A$166,'Paste Calib Data'!$A:$A,0)+(ROW()-ROW($A$166)-1),COLUMN()-1)</f>
        <v>3.9063000000000001E-2</v>
      </c>
      <c r="F188" s="4">
        <f>INDEX('Paste Calib Data'!$1:$1048576,MATCH($A$166,'Paste Calib Data'!$A:$A,0)+(ROW()-ROW($A$166)-1),COLUMN()-1)</f>
        <v>-2.0703130000000001</v>
      </c>
      <c r="G188" s="4">
        <f>INDEX('Paste Calib Data'!$1:$1048576,MATCH($A$166,'Paste Calib Data'!$A:$A,0)+(ROW()-ROW($A$166)-1),COLUMN()-1)</f>
        <v>-3.9453130000000001</v>
      </c>
      <c r="H188" s="4">
        <f>INDEX('Paste Calib Data'!$1:$1048576,MATCH($A$166,'Paste Calib Data'!$A:$A,0)+(ROW()-ROW($A$166)-1),COLUMN()-1)</f>
        <v>-3.828125</v>
      </c>
      <c r="I188" s="4">
        <f>INDEX('Paste Calib Data'!$1:$1048576,MATCH($A$166,'Paste Calib Data'!$A:$A,0)+(ROW()-ROW($A$166)-1),COLUMN()-1)</f>
        <v>-3.828125</v>
      </c>
      <c r="J188" s="4">
        <f>INDEX('Paste Calib Data'!$1:$1048576,MATCH($A$166,'Paste Calib Data'!$A:$A,0)+(ROW()-ROW($A$166)-1),COLUMN()-1)</f>
        <v>-3.828125</v>
      </c>
      <c r="K188" s="4">
        <f>INDEX('Paste Calib Data'!$1:$1048576,MATCH($A$166,'Paste Calib Data'!$A:$A,0)+(ROW()-ROW($A$166)-1),COLUMN()-1)</f>
        <v>-3.828125</v>
      </c>
      <c r="L188" s="4">
        <f>INDEX('Paste Calib Data'!$1:$1048576,MATCH($A$166,'Paste Calib Data'!$A:$A,0)+(ROW()-ROW($A$166)-1),COLUMN()-1)</f>
        <v>-3.828125</v>
      </c>
      <c r="M188" s="4">
        <f>INDEX('Paste Calib Data'!$1:$1048576,MATCH($A$166,'Paste Calib Data'!$A:$A,0)+(ROW()-ROW($A$166)-1),COLUMN()-1)</f>
        <v>-0.546875</v>
      </c>
      <c r="N188" s="4">
        <f>INDEX('Paste Calib Data'!$1:$1048576,MATCH($A$166,'Paste Calib Data'!$A:$A,0)+(ROW()-ROW($A$166)-1),COLUMN()-1)</f>
        <v>3.9063000000000001E-2</v>
      </c>
      <c r="O188" s="4">
        <f>INDEX('Paste Calib Data'!$1:$1048576,MATCH($A$166,'Paste Calib Data'!$A:$A,0)+(ROW()-ROW($A$166)-1),COLUMN()-1)</f>
        <v>0.50781299999999996</v>
      </c>
      <c r="P188" s="4">
        <f>INDEX('Paste Calib Data'!$1:$1048576,MATCH($A$166,'Paste Calib Data'!$A:$A,0)+(ROW()-ROW($A$166)-1),COLUMN()-1)</f>
        <v>0.97656299999999996</v>
      </c>
      <c r="Q188" s="4">
        <f>INDEX('Paste Calib Data'!$1:$1048576,MATCH($A$166,'Paste Calib Data'!$A:$A,0)+(ROW()-ROW($A$166)-1),COLUMN()-1)</f>
        <v>2.03125</v>
      </c>
      <c r="R188" s="4">
        <f>INDEX('Paste Calib Data'!$1:$1048576,MATCH($A$166,'Paste Calib Data'!$A:$A,0)+(ROW()-ROW($A$166)-1),COLUMN()-1)</f>
        <v>2.03125</v>
      </c>
      <c r="S188" s="12">
        <f t="shared" si="26"/>
        <v>2.03125</v>
      </c>
    </row>
    <row r="189" spans="1:19" x14ac:dyDescent="0.25">
      <c r="A189" s="13">
        <f>A188+1</f>
        <v>3501</v>
      </c>
      <c r="B189" s="12">
        <f>B188</f>
        <v>4.9609379999999996</v>
      </c>
      <c r="C189" s="12">
        <f>C188</f>
        <v>4.9609379999999996</v>
      </c>
      <c r="D189" s="12">
        <f t="shared" ref="D189:S189" si="27">D188</f>
        <v>2.03125</v>
      </c>
      <c r="E189" s="12">
        <f t="shared" si="27"/>
        <v>3.9063000000000001E-2</v>
      </c>
      <c r="F189" s="12">
        <f t="shared" si="27"/>
        <v>-2.0703130000000001</v>
      </c>
      <c r="G189" s="12">
        <f t="shared" si="27"/>
        <v>-3.9453130000000001</v>
      </c>
      <c r="H189" s="12">
        <f t="shared" si="27"/>
        <v>-3.828125</v>
      </c>
      <c r="I189" s="12">
        <f t="shared" si="27"/>
        <v>-3.828125</v>
      </c>
      <c r="J189" s="12">
        <f t="shared" si="27"/>
        <v>-3.828125</v>
      </c>
      <c r="K189" s="12">
        <f t="shared" si="27"/>
        <v>-3.828125</v>
      </c>
      <c r="L189" s="12">
        <f t="shared" si="27"/>
        <v>-3.828125</v>
      </c>
      <c r="M189" s="12">
        <f t="shared" si="27"/>
        <v>-0.546875</v>
      </c>
      <c r="N189" s="12">
        <f t="shared" si="27"/>
        <v>3.9063000000000001E-2</v>
      </c>
      <c r="O189" s="12">
        <f t="shared" si="27"/>
        <v>0.50781299999999996</v>
      </c>
      <c r="P189" s="12">
        <f t="shared" si="27"/>
        <v>0.97656299999999996</v>
      </c>
      <c r="Q189" s="12">
        <f t="shared" si="27"/>
        <v>2.03125</v>
      </c>
      <c r="R189" s="12">
        <f t="shared" si="27"/>
        <v>2.03125</v>
      </c>
      <c r="S189" s="12">
        <f t="shared" si="27"/>
        <v>2.03125</v>
      </c>
    </row>
    <row r="191" spans="1:19" x14ac:dyDescent="0.25">
      <c r="A191" s="17" t="str">
        <f>IF(ISNUMBER($A$2),CONCATENATE("A9",$A$2,"13"),"E0262")</f>
        <v>E0262</v>
      </c>
      <c r="B191" s="51" t="str">
        <f>INDEX('Paste Calib Data'!$1:$1048576,MATCH($A$191,'Paste Calib Data'!$A:$A,0)+(ROW()-ROW($A$191)),COLUMN())</f>
        <v>Timing, Base Table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13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13">
        <f>R193+1</f>
        <v>141</v>
      </c>
    </row>
    <row r="194" spans="1:19" x14ac:dyDescent="0.25">
      <c r="A194" s="13">
        <f>A195-1</f>
        <v>619</v>
      </c>
      <c r="B194" s="12">
        <f>B195</f>
        <v>13.007813000000001</v>
      </c>
      <c r="C194" s="12">
        <f t="shared" ref="C194:S194" si="28">C195</f>
        <v>13.007813000000001</v>
      </c>
      <c r="D194" s="12">
        <f t="shared" si="28"/>
        <v>13.007813000000001</v>
      </c>
      <c r="E194" s="12">
        <f t="shared" si="28"/>
        <v>13.007813000000001</v>
      </c>
      <c r="F194" s="12">
        <f t="shared" si="28"/>
        <v>13.945313000000001</v>
      </c>
      <c r="G194" s="12">
        <f t="shared" si="28"/>
        <v>13.945313000000001</v>
      </c>
      <c r="H194" s="12">
        <f t="shared" si="28"/>
        <v>14.53125</v>
      </c>
      <c r="I194" s="12">
        <f t="shared" si="28"/>
        <v>15</v>
      </c>
      <c r="J194" s="12">
        <f t="shared" si="28"/>
        <v>18.046875</v>
      </c>
      <c r="K194" s="12">
        <f t="shared" si="28"/>
        <v>19.101562999999999</v>
      </c>
      <c r="L194" s="12">
        <f t="shared" si="28"/>
        <v>20.273437999999999</v>
      </c>
      <c r="M194" s="12">
        <f t="shared" si="28"/>
        <v>21.796875</v>
      </c>
      <c r="N194" s="12">
        <f t="shared" si="28"/>
        <v>22.96875</v>
      </c>
      <c r="O194" s="12">
        <f t="shared" si="28"/>
        <v>23.4375</v>
      </c>
      <c r="P194" s="12">
        <f t="shared" si="28"/>
        <v>24.023437999999999</v>
      </c>
      <c r="Q194" s="12">
        <f t="shared" si="28"/>
        <v>24.492187999999999</v>
      </c>
      <c r="R194" s="12">
        <f t="shared" si="28"/>
        <v>25.078125</v>
      </c>
      <c r="S194" s="12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12">
        <f>C195</f>
        <v>13.007813000000001</v>
      </c>
      <c r="C195" s="4">
        <f>INDEX('Paste Calib Data'!$1:$1048576,MATCH($A$191,'Paste Calib Data'!$A:$A,0)+(ROW()-ROW($A$191)-1),COLUMN()-1)</f>
        <v>13.007813000000001</v>
      </c>
      <c r="D195" s="4">
        <f>INDEX('Paste Calib Data'!$1:$1048576,MATCH($A$191,'Paste Calib Data'!$A:$A,0)+(ROW()-ROW($A$191)-1),COLUMN()-1)</f>
        <v>13.007813000000001</v>
      </c>
      <c r="E195" s="4">
        <f>INDEX('Paste Calib Data'!$1:$1048576,MATCH($A$191,'Paste Calib Data'!$A:$A,0)+(ROW()-ROW($A$191)-1),COLUMN()-1)</f>
        <v>13.007813000000001</v>
      </c>
      <c r="F195" s="4">
        <f>INDEX('Paste Calib Data'!$1:$1048576,MATCH($A$191,'Paste Calib Data'!$A:$A,0)+(ROW()-ROW($A$191)-1),COLUMN()-1)</f>
        <v>13.945313000000001</v>
      </c>
      <c r="G195" s="4">
        <f>INDEX('Paste Calib Data'!$1:$1048576,MATCH($A$191,'Paste Calib Data'!$A:$A,0)+(ROW()-ROW($A$191)-1),COLUMN()-1)</f>
        <v>13.945313000000001</v>
      </c>
      <c r="H195" s="4">
        <f>INDEX('Paste Calib Data'!$1:$1048576,MATCH($A$191,'Paste Calib Data'!$A:$A,0)+(ROW()-ROW($A$191)-1),COLUMN()-1)</f>
        <v>14.53125</v>
      </c>
      <c r="I195" s="4">
        <f>INDEX('Paste Calib Data'!$1:$1048576,MATCH($A$191,'Paste Calib Data'!$A:$A,0)+(ROW()-ROW($A$191)-1),COLUMN()-1)</f>
        <v>15</v>
      </c>
      <c r="J195" s="4">
        <f>INDEX('Paste Calib Data'!$1:$1048576,MATCH($A$191,'Paste Calib Data'!$A:$A,0)+(ROW()-ROW($A$191)-1),COLUMN()-1)</f>
        <v>18.046875</v>
      </c>
      <c r="K195" s="4">
        <f>INDEX('Paste Calib Data'!$1:$1048576,MATCH($A$191,'Paste Calib Data'!$A:$A,0)+(ROW()-ROW($A$191)-1),COLUMN()-1)</f>
        <v>19.101562999999999</v>
      </c>
      <c r="L195" s="4">
        <f>INDEX('Paste Calib Data'!$1:$1048576,MATCH($A$191,'Paste Calib Data'!$A:$A,0)+(ROW()-ROW($A$191)-1),COLUMN()-1)</f>
        <v>20.273437999999999</v>
      </c>
      <c r="M195" s="4">
        <f>INDEX('Paste Calib Data'!$1:$1048576,MATCH($A$191,'Paste Calib Data'!$A:$A,0)+(ROW()-ROW($A$191)-1),COLUMN()-1)</f>
        <v>21.796875</v>
      </c>
      <c r="N195" s="4">
        <f>INDEX('Paste Calib Data'!$1:$1048576,MATCH($A$191,'Paste Calib Data'!$A:$A,0)+(ROW()-ROW($A$191)-1),COLUMN()-1)</f>
        <v>22.96875</v>
      </c>
      <c r="O195" s="4">
        <f>INDEX('Paste Calib Data'!$1:$1048576,MATCH($A$191,'Paste Calib Data'!$A:$A,0)+(ROW()-ROW($A$191)-1),COLUMN()-1)</f>
        <v>23.4375</v>
      </c>
      <c r="P195" s="4">
        <f>INDEX('Paste Calib Data'!$1:$1048576,MATCH($A$191,'Paste Calib Data'!$A:$A,0)+(ROW()-ROW($A$191)-1),COLUMN()-1)</f>
        <v>24.023437999999999</v>
      </c>
      <c r="Q195" s="4">
        <f>INDEX('Paste Calib Data'!$1:$1048576,MATCH($A$191,'Paste Calib Data'!$A:$A,0)+(ROW()-ROW($A$191)-1),COLUMN()-1)</f>
        <v>24.492187999999999</v>
      </c>
      <c r="R195" s="4">
        <f>INDEX('Paste Calib Data'!$1:$1048576,MATCH($A$191,'Paste Calib Data'!$A:$A,0)+(ROW()-ROW($A$191)-1),COLUMN()-1)</f>
        <v>25.078125</v>
      </c>
      <c r="S195" s="12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12">
        <f t="shared" ref="B196:B213" si="29">C196</f>
        <v>13.007813000000001</v>
      </c>
      <c r="C196" s="4">
        <f>INDEX('Paste Calib Data'!$1:$1048576,MATCH($A$191,'Paste Calib Data'!$A:$A,0)+(ROW()-ROW($A$191)-1),COLUMN()-1)</f>
        <v>13.007813000000001</v>
      </c>
      <c r="D196" s="4">
        <f>INDEX('Paste Calib Data'!$1:$1048576,MATCH($A$191,'Paste Calib Data'!$A:$A,0)+(ROW()-ROW($A$191)-1),COLUMN()-1)</f>
        <v>13.007813000000001</v>
      </c>
      <c r="E196" s="4">
        <f>INDEX('Paste Calib Data'!$1:$1048576,MATCH($A$191,'Paste Calib Data'!$A:$A,0)+(ROW()-ROW($A$191)-1),COLUMN()-1)</f>
        <v>13.007813000000001</v>
      </c>
      <c r="F196" s="4">
        <f>INDEX('Paste Calib Data'!$1:$1048576,MATCH($A$191,'Paste Calib Data'!$A:$A,0)+(ROW()-ROW($A$191)-1),COLUMN()-1)</f>
        <v>9.9609380000000005</v>
      </c>
      <c r="G196" s="4">
        <f>INDEX('Paste Calib Data'!$1:$1048576,MATCH($A$191,'Paste Calib Data'!$A:$A,0)+(ROW()-ROW($A$191)-1),COLUMN()-1)</f>
        <v>11.015625</v>
      </c>
      <c r="H196" s="4">
        <f>INDEX('Paste Calib Data'!$1:$1048576,MATCH($A$191,'Paste Calib Data'!$A:$A,0)+(ROW()-ROW($A$191)-1),COLUMN()-1)</f>
        <v>14.53125</v>
      </c>
      <c r="I196" s="4">
        <f>INDEX('Paste Calib Data'!$1:$1048576,MATCH($A$191,'Paste Calib Data'!$A:$A,0)+(ROW()-ROW($A$191)-1),COLUMN()-1)</f>
        <v>15</v>
      </c>
      <c r="J196" s="4">
        <f>INDEX('Paste Calib Data'!$1:$1048576,MATCH($A$191,'Paste Calib Data'!$A:$A,0)+(ROW()-ROW($A$191)-1),COLUMN()-1)</f>
        <v>18.046875</v>
      </c>
      <c r="K196" s="4">
        <f>INDEX('Paste Calib Data'!$1:$1048576,MATCH($A$191,'Paste Calib Data'!$A:$A,0)+(ROW()-ROW($A$191)-1),COLUMN()-1)</f>
        <v>19.101562999999999</v>
      </c>
      <c r="L196" s="4">
        <f>INDEX('Paste Calib Data'!$1:$1048576,MATCH($A$191,'Paste Calib Data'!$A:$A,0)+(ROW()-ROW($A$191)-1),COLUMN()-1)</f>
        <v>20.273437999999999</v>
      </c>
      <c r="M196" s="4">
        <f>INDEX('Paste Calib Data'!$1:$1048576,MATCH($A$191,'Paste Calib Data'!$A:$A,0)+(ROW()-ROW($A$191)-1),COLUMN()-1)</f>
        <v>21.796875</v>
      </c>
      <c r="N196" s="4">
        <f>INDEX('Paste Calib Data'!$1:$1048576,MATCH($A$191,'Paste Calib Data'!$A:$A,0)+(ROW()-ROW($A$191)-1),COLUMN()-1)</f>
        <v>22.96875</v>
      </c>
      <c r="O196" s="4">
        <f>INDEX('Paste Calib Data'!$1:$1048576,MATCH($A$191,'Paste Calib Data'!$A:$A,0)+(ROW()-ROW($A$191)-1),COLUMN()-1)</f>
        <v>23.4375</v>
      </c>
      <c r="P196" s="4">
        <f>INDEX('Paste Calib Data'!$1:$1048576,MATCH($A$191,'Paste Calib Data'!$A:$A,0)+(ROW()-ROW($A$191)-1),COLUMN()-1)</f>
        <v>24.023437999999999</v>
      </c>
      <c r="Q196" s="4">
        <f>INDEX('Paste Calib Data'!$1:$1048576,MATCH($A$191,'Paste Calib Data'!$A:$A,0)+(ROW()-ROW($A$191)-1),COLUMN()-1)</f>
        <v>24.492187999999999</v>
      </c>
      <c r="R196" s="4">
        <f>INDEX('Paste Calib Data'!$1:$1048576,MATCH($A$191,'Paste Calib Data'!$A:$A,0)+(ROW()-ROW($A$191)-1),COLUMN()-1)</f>
        <v>25.078125</v>
      </c>
      <c r="S196" s="12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12">
        <f t="shared" si="29"/>
        <v>13.007813000000001</v>
      </c>
      <c r="C197" s="4">
        <f>INDEX('Paste Calib Data'!$1:$1048576,MATCH($A$191,'Paste Calib Data'!$A:$A,0)+(ROW()-ROW($A$191)-1),COLUMN()-1)</f>
        <v>13.007813000000001</v>
      </c>
      <c r="D197" s="4">
        <f>INDEX('Paste Calib Data'!$1:$1048576,MATCH($A$191,'Paste Calib Data'!$A:$A,0)+(ROW()-ROW($A$191)-1),COLUMN()-1)</f>
        <v>13.007813000000001</v>
      </c>
      <c r="E197" s="4">
        <f>INDEX('Paste Calib Data'!$1:$1048576,MATCH($A$191,'Paste Calib Data'!$A:$A,0)+(ROW()-ROW($A$191)-1),COLUMN()-1)</f>
        <v>13.007813000000001</v>
      </c>
      <c r="F197" s="4">
        <f>INDEX('Paste Calib Data'!$1:$1048576,MATCH($A$191,'Paste Calib Data'!$A:$A,0)+(ROW()-ROW($A$191)-1),COLUMN()-1)</f>
        <v>9.9609380000000005</v>
      </c>
      <c r="G197" s="4">
        <f>INDEX('Paste Calib Data'!$1:$1048576,MATCH($A$191,'Paste Calib Data'!$A:$A,0)+(ROW()-ROW($A$191)-1),COLUMN()-1)</f>
        <v>9.9609380000000005</v>
      </c>
      <c r="H197" s="4">
        <f>INDEX('Paste Calib Data'!$1:$1048576,MATCH($A$191,'Paste Calib Data'!$A:$A,0)+(ROW()-ROW($A$191)-1),COLUMN()-1)</f>
        <v>13.945313000000001</v>
      </c>
      <c r="I197" s="4">
        <f>INDEX('Paste Calib Data'!$1:$1048576,MATCH($A$191,'Paste Calib Data'!$A:$A,0)+(ROW()-ROW($A$191)-1),COLUMN()-1)</f>
        <v>13.945313000000001</v>
      </c>
      <c r="J197" s="4">
        <f>INDEX('Paste Calib Data'!$1:$1048576,MATCH($A$191,'Paste Calib Data'!$A:$A,0)+(ROW()-ROW($A$191)-1),COLUMN()-1)</f>
        <v>18.046875</v>
      </c>
      <c r="K197" s="4">
        <f>INDEX('Paste Calib Data'!$1:$1048576,MATCH($A$191,'Paste Calib Data'!$A:$A,0)+(ROW()-ROW($A$191)-1),COLUMN()-1)</f>
        <v>20.15625</v>
      </c>
      <c r="L197" s="4">
        <f>INDEX('Paste Calib Data'!$1:$1048576,MATCH($A$191,'Paste Calib Data'!$A:$A,0)+(ROW()-ROW($A$191)-1),COLUMN()-1)</f>
        <v>20.625</v>
      </c>
      <c r="M197" s="4">
        <f>INDEX('Paste Calib Data'!$1:$1048576,MATCH($A$191,'Paste Calib Data'!$A:$A,0)+(ROW()-ROW($A$191)-1),COLUMN()-1)</f>
        <v>21.210937999999999</v>
      </c>
      <c r="N197" s="4">
        <f>INDEX('Paste Calib Data'!$1:$1048576,MATCH($A$191,'Paste Calib Data'!$A:$A,0)+(ROW()-ROW($A$191)-1),COLUMN()-1)</f>
        <v>21.5625</v>
      </c>
      <c r="O197" s="4">
        <f>INDEX('Paste Calib Data'!$1:$1048576,MATCH($A$191,'Paste Calib Data'!$A:$A,0)+(ROW()-ROW($A$191)-1),COLUMN()-1)</f>
        <v>21.679687999999999</v>
      </c>
      <c r="P197" s="4">
        <f>INDEX('Paste Calib Data'!$1:$1048576,MATCH($A$191,'Paste Calib Data'!$A:$A,0)+(ROW()-ROW($A$191)-1),COLUMN()-1)</f>
        <v>21.914062999999999</v>
      </c>
      <c r="Q197" s="4">
        <f>INDEX('Paste Calib Data'!$1:$1048576,MATCH($A$191,'Paste Calib Data'!$A:$A,0)+(ROW()-ROW($A$191)-1),COLUMN()-1)</f>
        <v>22.148437999999999</v>
      </c>
      <c r="R197" s="4">
        <f>INDEX('Paste Calib Data'!$1:$1048576,MATCH($A$191,'Paste Calib Data'!$A:$A,0)+(ROW()-ROW($A$191)-1),COLUMN()-1)</f>
        <v>22.265625</v>
      </c>
      <c r="S197" s="12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12">
        <f t="shared" si="29"/>
        <v>9.9609380000000005</v>
      </c>
      <c r="C198" s="4">
        <f>INDEX('Paste Calib Data'!$1:$1048576,MATCH($A$191,'Paste Calib Data'!$A:$A,0)+(ROW()-ROW($A$191)-1),COLUMN()-1)</f>
        <v>9.9609380000000005</v>
      </c>
      <c r="D198" s="4">
        <f>INDEX('Paste Calib Data'!$1:$1048576,MATCH($A$191,'Paste Calib Data'!$A:$A,0)+(ROW()-ROW($A$191)-1),COLUMN()-1)</f>
        <v>9.9609380000000005</v>
      </c>
      <c r="E198" s="4">
        <f>INDEX('Paste Calib Data'!$1:$1048576,MATCH($A$191,'Paste Calib Data'!$A:$A,0)+(ROW()-ROW($A$191)-1),COLUMN()-1)</f>
        <v>9.9609380000000005</v>
      </c>
      <c r="F198" s="4">
        <f>INDEX('Paste Calib Data'!$1:$1048576,MATCH($A$191,'Paste Calib Data'!$A:$A,0)+(ROW()-ROW($A$191)-1),COLUMN()-1)</f>
        <v>9.9609380000000005</v>
      </c>
      <c r="G198" s="4">
        <f>INDEX('Paste Calib Data'!$1:$1048576,MATCH($A$191,'Paste Calib Data'!$A:$A,0)+(ROW()-ROW($A$191)-1),COLUMN()-1)</f>
        <v>9.9609380000000005</v>
      </c>
      <c r="H198" s="4">
        <f>INDEX('Paste Calib Data'!$1:$1048576,MATCH($A$191,'Paste Calib Data'!$A:$A,0)+(ROW()-ROW($A$191)-1),COLUMN()-1)</f>
        <v>13.945313000000001</v>
      </c>
      <c r="I198" s="4">
        <f>INDEX('Paste Calib Data'!$1:$1048576,MATCH($A$191,'Paste Calib Data'!$A:$A,0)+(ROW()-ROW($A$191)-1),COLUMN()-1)</f>
        <v>13.945313000000001</v>
      </c>
      <c r="J198" s="4">
        <f>INDEX('Paste Calib Data'!$1:$1048576,MATCH($A$191,'Paste Calib Data'!$A:$A,0)+(ROW()-ROW($A$191)-1),COLUMN()-1)</f>
        <v>18.046875</v>
      </c>
      <c r="K198" s="4">
        <f>INDEX('Paste Calib Data'!$1:$1048576,MATCH($A$191,'Paste Calib Data'!$A:$A,0)+(ROW()-ROW($A$191)-1),COLUMN()-1)</f>
        <v>20.976562999999999</v>
      </c>
      <c r="L198" s="4">
        <f>INDEX('Paste Calib Data'!$1:$1048576,MATCH($A$191,'Paste Calib Data'!$A:$A,0)+(ROW()-ROW($A$191)-1),COLUMN()-1)</f>
        <v>20.976562999999999</v>
      </c>
      <c r="M198" s="4">
        <f>INDEX('Paste Calib Data'!$1:$1048576,MATCH($A$191,'Paste Calib Data'!$A:$A,0)+(ROW()-ROW($A$191)-1),COLUMN()-1)</f>
        <v>20.273437999999999</v>
      </c>
      <c r="N198" s="4">
        <f>INDEX('Paste Calib Data'!$1:$1048576,MATCH($A$191,'Paste Calib Data'!$A:$A,0)+(ROW()-ROW($A$191)-1),COLUMN()-1)</f>
        <v>19.6875</v>
      </c>
      <c r="O198" s="4">
        <f>INDEX('Paste Calib Data'!$1:$1048576,MATCH($A$191,'Paste Calib Data'!$A:$A,0)+(ROW()-ROW($A$191)-1),COLUMN()-1)</f>
        <v>19.453125</v>
      </c>
      <c r="P198" s="4">
        <f>INDEX('Paste Calib Data'!$1:$1048576,MATCH($A$191,'Paste Calib Data'!$A:$A,0)+(ROW()-ROW($A$191)-1),COLUMN()-1)</f>
        <v>19.21875</v>
      </c>
      <c r="Q198" s="4">
        <f>INDEX('Paste Calib Data'!$1:$1048576,MATCH($A$191,'Paste Calib Data'!$A:$A,0)+(ROW()-ROW($A$191)-1),COLUMN()-1)</f>
        <v>18.867187999999999</v>
      </c>
      <c r="R198" s="4">
        <f>INDEX('Paste Calib Data'!$1:$1048576,MATCH($A$191,'Paste Calib Data'!$A:$A,0)+(ROW()-ROW($A$191)-1),COLUMN()-1)</f>
        <v>18.632812999999999</v>
      </c>
      <c r="S198" s="12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12">
        <f t="shared" si="29"/>
        <v>9.4921880000000005</v>
      </c>
      <c r="C199" s="4">
        <f>INDEX('Paste Calib Data'!$1:$1048576,MATCH($A$191,'Paste Calib Data'!$A:$A,0)+(ROW()-ROW($A$191)-1),COLUMN()-1)</f>
        <v>9.4921880000000005</v>
      </c>
      <c r="D199" s="4">
        <f>INDEX('Paste Calib Data'!$1:$1048576,MATCH($A$191,'Paste Calib Data'!$A:$A,0)+(ROW()-ROW($A$191)-1),COLUMN()-1)</f>
        <v>9.4921880000000005</v>
      </c>
      <c r="E199" s="4">
        <f>INDEX('Paste Calib Data'!$1:$1048576,MATCH($A$191,'Paste Calib Data'!$A:$A,0)+(ROW()-ROW($A$191)-1),COLUMN()-1)</f>
        <v>9.4921880000000005</v>
      </c>
      <c r="F199" s="4">
        <f>INDEX('Paste Calib Data'!$1:$1048576,MATCH($A$191,'Paste Calib Data'!$A:$A,0)+(ROW()-ROW($A$191)-1),COLUMN()-1)</f>
        <v>9.9609380000000005</v>
      </c>
      <c r="G199" s="4">
        <f>INDEX('Paste Calib Data'!$1:$1048576,MATCH($A$191,'Paste Calib Data'!$A:$A,0)+(ROW()-ROW($A$191)-1),COLUMN()-1)</f>
        <v>11.015625</v>
      </c>
      <c r="H199" s="4">
        <f>INDEX('Paste Calib Data'!$1:$1048576,MATCH($A$191,'Paste Calib Data'!$A:$A,0)+(ROW()-ROW($A$191)-1),COLUMN()-1)</f>
        <v>13.007813000000001</v>
      </c>
      <c r="I199" s="4">
        <f>INDEX('Paste Calib Data'!$1:$1048576,MATCH($A$191,'Paste Calib Data'!$A:$A,0)+(ROW()-ROW($A$191)-1),COLUMN()-1)</f>
        <v>13.945313000000001</v>
      </c>
      <c r="J199" s="4">
        <f>INDEX('Paste Calib Data'!$1:$1048576,MATCH($A$191,'Paste Calib Data'!$A:$A,0)+(ROW()-ROW($A$191)-1),COLUMN()-1)</f>
        <v>18.046875</v>
      </c>
      <c r="K199" s="4">
        <f>INDEX('Paste Calib Data'!$1:$1048576,MATCH($A$191,'Paste Calib Data'!$A:$A,0)+(ROW()-ROW($A$191)-1),COLUMN()-1)</f>
        <v>20.976562999999999</v>
      </c>
      <c r="L199" s="4">
        <f>INDEX('Paste Calib Data'!$1:$1048576,MATCH($A$191,'Paste Calib Data'!$A:$A,0)+(ROW()-ROW($A$191)-1),COLUMN()-1)</f>
        <v>20.976562999999999</v>
      </c>
      <c r="M199" s="4">
        <f>INDEX('Paste Calib Data'!$1:$1048576,MATCH($A$191,'Paste Calib Data'!$A:$A,0)+(ROW()-ROW($A$191)-1),COLUMN()-1)</f>
        <v>20.976562999999999</v>
      </c>
      <c r="N199" s="4">
        <f>INDEX('Paste Calib Data'!$1:$1048576,MATCH($A$191,'Paste Calib Data'!$A:$A,0)+(ROW()-ROW($A$191)-1),COLUMN()-1)</f>
        <v>28.007812999999999</v>
      </c>
      <c r="O199" s="4">
        <f>INDEX('Paste Calib Data'!$1:$1048576,MATCH($A$191,'Paste Calib Data'!$A:$A,0)+(ROW()-ROW($A$191)-1),COLUMN()-1)</f>
        <v>28.007812999999999</v>
      </c>
      <c r="P199" s="4">
        <f>INDEX('Paste Calib Data'!$1:$1048576,MATCH($A$191,'Paste Calib Data'!$A:$A,0)+(ROW()-ROW($A$191)-1),COLUMN()-1)</f>
        <v>33.984375</v>
      </c>
      <c r="Q199" s="4">
        <f>INDEX('Paste Calib Data'!$1:$1048576,MATCH($A$191,'Paste Calib Data'!$A:$A,0)+(ROW()-ROW($A$191)-1),COLUMN()-1)</f>
        <v>33.984375</v>
      </c>
      <c r="R199" s="4">
        <f>INDEX('Paste Calib Data'!$1:$1048576,MATCH($A$191,'Paste Calib Data'!$A:$A,0)+(ROW()-ROW($A$191)-1),COLUMN()-1)</f>
        <v>33.984375</v>
      </c>
      <c r="S199" s="12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12">
        <f t="shared" si="29"/>
        <v>9.4921880000000005</v>
      </c>
      <c r="C200" s="4">
        <f>INDEX('Paste Calib Data'!$1:$1048576,MATCH($A$191,'Paste Calib Data'!$A:$A,0)+(ROW()-ROW($A$191)-1),COLUMN()-1)</f>
        <v>9.4921880000000005</v>
      </c>
      <c r="D200" s="4">
        <f>INDEX('Paste Calib Data'!$1:$1048576,MATCH($A$191,'Paste Calib Data'!$A:$A,0)+(ROW()-ROW($A$191)-1),COLUMN()-1)</f>
        <v>9.4921880000000005</v>
      </c>
      <c r="E200" s="4">
        <f>INDEX('Paste Calib Data'!$1:$1048576,MATCH($A$191,'Paste Calib Data'!$A:$A,0)+(ROW()-ROW($A$191)-1),COLUMN()-1)</f>
        <v>9.9609380000000005</v>
      </c>
      <c r="F200" s="4">
        <f>INDEX('Paste Calib Data'!$1:$1048576,MATCH($A$191,'Paste Calib Data'!$A:$A,0)+(ROW()-ROW($A$191)-1),COLUMN()-1)</f>
        <v>10.898438000000001</v>
      </c>
      <c r="G200" s="4">
        <f>INDEX('Paste Calib Data'!$1:$1048576,MATCH($A$191,'Paste Calib Data'!$A:$A,0)+(ROW()-ROW($A$191)-1),COLUMN()-1)</f>
        <v>11.601563000000001</v>
      </c>
      <c r="H200" s="4">
        <f>INDEX('Paste Calib Data'!$1:$1048576,MATCH($A$191,'Paste Calib Data'!$A:$A,0)+(ROW()-ROW($A$191)-1),COLUMN()-1)</f>
        <v>14.53125</v>
      </c>
      <c r="I200" s="4">
        <f>INDEX('Paste Calib Data'!$1:$1048576,MATCH($A$191,'Paste Calib Data'!$A:$A,0)+(ROW()-ROW($A$191)-1),COLUMN()-1)</f>
        <v>16.992187999999999</v>
      </c>
      <c r="J200" s="4">
        <f>INDEX('Paste Calib Data'!$1:$1048576,MATCH($A$191,'Paste Calib Data'!$A:$A,0)+(ROW()-ROW($A$191)-1),COLUMN()-1)</f>
        <v>22.03125</v>
      </c>
      <c r="K200" s="4">
        <f>INDEX('Paste Calib Data'!$1:$1048576,MATCH($A$191,'Paste Calib Data'!$A:$A,0)+(ROW()-ROW($A$191)-1),COLUMN()-1)</f>
        <v>22.03125</v>
      </c>
      <c r="L200" s="4">
        <f>INDEX('Paste Calib Data'!$1:$1048576,MATCH($A$191,'Paste Calib Data'!$A:$A,0)+(ROW()-ROW($A$191)-1),COLUMN()-1)</f>
        <v>22.03125</v>
      </c>
      <c r="M200" s="4">
        <f>INDEX('Paste Calib Data'!$1:$1048576,MATCH($A$191,'Paste Calib Data'!$A:$A,0)+(ROW()-ROW($A$191)-1),COLUMN()-1)</f>
        <v>22.03125</v>
      </c>
      <c r="N200" s="4">
        <f>INDEX('Paste Calib Data'!$1:$1048576,MATCH($A$191,'Paste Calib Data'!$A:$A,0)+(ROW()-ROW($A$191)-1),COLUMN()-1)</f>
        <v>31.992187999999999</v>
      </c>
      <c r="O200" s="4">
        <f>INDEX('Paste Calib Data'!$1:$1048576,MATCH($A$191,'Paste Calib Data'!$A:$A,0)+(ROW()-ROW($A$191)-1),COLUMN()-1)</f>
        <v>46.054687999999999</v>
      </c>
      <c r="P200" s="4">
        <f>INDEX('Paste Calib Data'!$1:$1048576,MATCH($A$191,'Paste Calib Data'!$A:$A,0)+(ROW()-ROW($A$191)-1),COLUMN()-1)</f>
        <v>46.054687999999999</v>
      </c>
      <c r="Q200" s="4">
        <f>INDEX('Paste Calib Data'!$1:$1048576,MATCH($A$191,'Paste Calib Data'!$A:$A,0)+(ROW()-ROW($A$191)-1),COLUMN()-1)</f>
        <v>46.054687999999999</v>
      </c>
      <c r="R200" s="4">
        <f>INDEX('Paste Calib Data'!$1:$1048576,MATCH($A$191,'Paste Calib Data'!$A:$A,0)+(ROW()-ROW($A$191)-1),COLUMN()-1)</f>
        <v>46.054687999999999</v>
      </c>
      <c r="S200" s="12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12">
        <f t="shared" si="29"/>
        <v>9.4921880000000005</v>
      </c>
      <c r="C201" s="4">
        <f>INDEX('Paste Calib Data'!$1:$1048576,MATCH($A$191,'Paste Calib Data'!$A:$A,0)+(ROW()-ROW($A$191)-1),COLUMN()-1)</f>
        <v>9.4921880000000005</v>
      </c>
      <c r="D201" s="4">
        <f>INDEX('Paste Calib Data'!$1:$1048576,MATCH($A$191,'Paste Calib Data'!$A:$A,0)+(ROW()-ROW($A$191)-1),COLUMN()-1)</f>
        <v>9.4921880000000005</v>
      </c>
      <c r="E201" s="4">
        <f>INDEX('Paste Calib Data'!$1:$1048576,MATCH($A$191,'Paste Calib Data'!$A:$A,0)+(ROW()-ROW($A$191)-1),COLUMN()-1)</f>
        <v>9.4921880000000005</v>
      </c>
      <c r="F201" s="4">
        <f>INDEX('Paste Calib Data'!$1:$1048576,MATCH($A$191,'Paste Calib Data'!$A:$A,0)+(ROW()-ROW($A$191)-1),COLUMN()-1)</f>
        <v>9.9609380000000005</v>
      </c>
      <c r="G201" s="4">
        <f>INDEX('Paste Calib Data'!$1:$1048576,MATCH($A$191,'Paste Calib Data'!$A:$A,0)+(ROW()-ROW($A$191)-1),COLUMN()-1)</f>
        <v>11.953125</v>
      </c>
      <c r="H201" s="4">
        <f>INDEX('Paste Calib Data'!$1:$1048576,MATCH($A$191,'Paste Calib Data'!$A:$A,0)+(ROW()-ROW($A$191)-1),COLUMN()-1)</f>
        <v>18.046875</v>
      </c>
      <c r="I201" s="4">
        <f>INDEX('Paste Calib Data'!$1:$1048576,MATCH($A$191,'Paste Calib Data'!$A:$A,0)+(ROW()-ROW($A$191)-1),COLUMN()-1)</f>
        <v>22.96875</v>
      </c>
      <c r="J201" s="4">
        <f>INDEX('Paste Calib Data'!$1:$1048576,MATCH($A$191,'Paste Calib Data'!$A:$A,0)+(ROW()-ROW($A$191)-1),COLUMN()-1)</f>
        <v>26.015625</v>
      </c>
      <c r="K201" s="4">
        <f>INDEX('Paste Calib Data'!$1:$1048576,MATCH($A$191,'Paste Calib Data'!$A:$A,0)+(ROW()-ROW($A$191)-1),COLUMN()-1)</f>
        <v>26.015625</v>
      </c>
      <c r="L201" s="4">
        <f>INDEX('Paste Calib Data'!$1:$1048576,MATCH($A$191,'Paste Calib Data'!$A:$A,0)+(ROW()-ROW($A$191)-1),COLUMN()-1)</f>
        <v>26.015625</v>
      </c>
      <c r="M201" s="4">
        <f>INDEX('Paste Calib Data'!$1:$1048576,MATCH($A$191,'Paste Calib Data'!$A:$A,0)+(ROW()-ROW($A$191)-1),COLUMN()-1)</f>
        <v>30</v>
      </c>
      <c r="N201" s="4">
        <f>INDEX('Paste Calib Data'!$1:$1048576,MATCH($A$191,'Paste Calib Data'!$A:$A,0)+(ROW()-ROW($A$191)-1),COLUMN()-1)</f>
        <v>47.226562999999999</v>
      </c>
      <c r="O201" s="4">
        <f>INDEX('Paste Calib Data'!$1:$1048576,MATCH($A$191,'Paste Calib Data'!$A:$A,0)+(ROW()-ROW($A$191)-1),COLUMN()-1)</f>
        <v>46.054687999999999</v>
      </c>
      <c r="P201" s="4">
        <f>INDEX('Paste Calib Data'!$1:$1048576,MATCH($A$191,'Paste Calib Data'!$A:$A,0)+(ROW()-ROW($A$191)-1),COLUMN()-1)</f>
        <v>46.054687999999999</v>
      </c>
      <c r="Q201" s="4">
        <f>INDEX('Paste Calib Data'!$1:$1048576,MATCH($A$191,'Paste Calib Data'!$A:$A,0)+(ROW()-ROW($A$191)-1),COLUMN()-1)</f>
        <v>46.054687999999999</v>
      </c>
      <c r="R201" s="4">
        <f>INDEX('Paste Calib Data'!$1:$1048576,MATCH($A$191,'Paste Calib Data'!$A:$A,0)+(ROW()-ROW($A$191)-1),COLUMN()-1)</f>
        <v>46.054687999999999</v>
      </c>
      <c r="S201" s="12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12">
        <f t="shared" si="29"/>
        <v>9.4921880000000005</v>
      </c>
      <c r="C202" s="4">
        <f>INDEX('Paste Calib Data'!$1:$1048576,MATCH($A$191,'Paste Calib Data'!$A:$A,0)+(ROW()-ROW($A$191)-1),COLUMN()-1)</f>
        <v>9.4921880000000005</v>
      </c>
      <c r="D202" s="4">
        <f>INDEX('Paste Calib Data'!$1:$1048576,MATCH($A$191,'Paste Calib Data'!$A:$A,0)+(ROW()-ROW($A$191)-1),COLUMN()-1)</f>
        <v>9.4921880000000005</v>
      </c>
      <c r="E202" s="4">
        <f>INDEX('Paste Calib Data'!$1:$1048576,MATCH($A$191,'Paste Calib Data'!$A:$A,0)+(ROW()-ROW($A$191)-1),COLUMN()-1)</f>
        <v>9.9609380000000005</v>
      </c>
      <c r="F202" s="4">
        <f>INDEX('Paste Calib Data'!$1:$1048576,MATCH($A$191,'Paste Calib Data'!$A:$A,0)+(ROW()-ROW($A$191)-1),COLUMN()-1)</f>
        <v>10.664063000000001</v>
      </c>
      <c r="G202" s="4">
        <f>INDEX('Paste Calib Data'!$1:$1048576,MATCH($A$191,'Paste Calib Data'!$A:$A,0)+(ROW()-ROW($A$191)-1),COLUMN()-1)</f>
        <v>16.054687999999999</v>
      </c>
      <c r="H202" s="4">
        <f>INDEX('Paste Calib Data'!$1:$1048576,MATCH($A$191,'Paste Calib Data'!$A:$A,0)+(ROW()-ROW($A$191)-1),COLUMN()-1)</f>
        <v>24.023437999999999</v>
      </c>
      <c r="I202" s="4">
        <f>INDEX('Paste Calib Data'!$1:$1048576,MATCH($A$191,'Paste Calib Data'!$A:$A,0)+(ROW()-ROW($A$191)-1),COLUMN()-1)</f>
        <v>28.007812999999999</v>
      </c>
      <c r="J202" s="4">
        <f>INDEX('Paste Calib Data'!$1:$1048576,MATCH($A$191,'Paste Calib Data'!$A:$A,0)+(ROW()-ROW($A$191)-1),COLUMN()-1)</f>
        <v>35.039062999999999</v>
      </c>
      <c r="K202" s="4">
        <f>INDEX('Paste Calib Data'!$1:$1048576,MATCH($A$191,'Paste Calib Data'!$A:$A,0)+(ROW()-ROW($A$191)-1),COLUMN()-1)</f>
        <v>37.96875</v>
      </c>
      <c r="L202" s="4">
        <f>INDEX('Paste Calib Data'!$1:$1048576,MATCH($A$191,'Paste Calib Data'!$A:$A,0)+(ROW()-ROW($A$191)-1),COLUMN()-1)</f>
        <v>39.960937999999999</v>
      </c>
      <c r="M202" s="4">
        <f>INDEX('Paste Calib Data'!$1:$1048576,MATCH($A$191,'Paste Calib Data'!$A:$A,0)+(ROW()-ROW($A$191)-1),COLUMN()-1)</f>
        <v>45</v>
      </c>
      <c r="N202" s="4">
        <f>INDEX('Paste Calib Data'!$1:$1048576,MATCH($A$191,'Paste Calib Data'!$A:$A,0)+(ROW()-ROW($A$191)-1),COLUMN()-1)</f>
        <v>48.867187999999999</v>
      </c>
      <c r="O202" s="4">
        <f>INDEX('Paste Calib Data'!$1:$1048576,MATCH($A$191,'Paste Calib Data'!$A:$A,0)+(ROW()-ROW($A$191)-1),COLUMN()-1)</f>
        <v>47.695312999999999</v>
      </c>
      <c r="P202" s="4">
        <f>INDEX('Paste Calib Data'!$1:$1048576,MATCH($A$191,'Paste Calib Data'!$A:$A,0)+(ROW()-ROW($A$191)-1),COLUMN()-1)</f>
        <v>47.34375</v>
      </c>
      <c r="Q202" s="4">
        <f>INDEX('Paste Calib Data'!$1:$1048576,MATCH($A$191,'Paste Calib Data'!$A:$A,0)+(ROW()-ROW($A$191)-1),COLUMN()-1)</f>
        <v>47.34375</v>
      </c>
      <c r="R202" s="4">
        <f>INDEX('Paste Calib Data'!$1:$1048576,MATCH($A$191,'Paste Calib Data'!$A:$A,0)+(ROW()-ROW($A$191)-1),COLUMN()-1)</f>
        <v>47.34375</v>
      </c>
      <c r="S202" s="12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12">
        <f t="shared" si="29"/>
        <v>9.4921880000000005</v>
      </c>
      <c r="C203" s="4">
        <f>INDEX('Paste Calib Data'!$1:$1048576,MATCH($A$191,'Paste Calib Data'!$A:$A,0)+(ROW()-ROW($A$191)-1),COLUMN()-1)</f>
        <v>9.4921880000000005</v>
      </c>
      <c r="D203" s="4">
        <f>INDEX('Paste Calib Data'!$1:$1048576,MATCH($A$191,'Paste Calib Data'!$A:$A,0)+(ROW()-ROW($A$191)-1),COLUMN()-1)</f>
        <v>9.4921880000000005</v>
      </c>
      <c r="E203" s="4">
        <f>INDEX('Paste Calib Data'!$1:$1048576,MATCH($A$191,'Paste Calib Data'!$A:$A,0)+(ROW()-ROW($A$191)-1),COLUMN()-1)</f>
        <v>9.9609380000000005</v>
      </c>
      <c r="F203" s="4">
        <f>INDEX('Paste Calib Data'!$1:$1048576,MATCH($A$191,'Paste Calib Data'!$A:$A,0)+(ROW()-ROW($A$191)-1),COLUMN()-1)</f>
        <v>11.015625</v>
      </c>
      <c r="G203" s="4">
        <f>INDEX('Paste Calib Data'!$1:$1048576,MATCH($A$191,'Paste Calib Data'!$A:$A,0)+(ROW()-ROW($A$191)-1),COLUMN()-1)</f>
        <v>20.039062999999999</v>
      </c>
      <c r="H203" s="4">
        <f>INDEX('Paste Calib Data'!$1:$1048576,MATCH($A$191,'Paste Calib Data'!$A:$A,0)+(ROW()-ROW($A$191)-1),COLUMN()-1)</f>
        <v>28.007812999999999</v>
      </c>
      <c r="I203" s="4">
        <f>INDEX('Paste Calib Data'!$1:$1048576,MATCH($A$191,'Paste Calib Data'!$A:$A,0)+(ROW()-ROW($A$191)-1),COLUMN()-1)</f>
        <v>35.039062999999999</v>
      </c>
      <c r="J203" s="4">
        <f>INDEX('Paste Calib Data'!$1:$1048576,MATCH($A$191,'Paste Calib Data'!$A:$A,0)+(ROW()-ROW($A$191)-1),COLUMN()-1)</f>
        <v>41.25</v>
      </c>
      <c r="K203" s="4">
        <f>INDEX('Paste Calib Data'!$1:$1048576,MATCH($A$191,'Paste Calib Data'!$A:$A,0)+(ROW()-ROW($A$191)-1),COLUMN()-1)</f>
        <v>43.007812999999999</v>
      </c>
      <c r="L203" s="4">
        <f>INDEX('Paste Calib Data'!$1:$1048576,MATCH($A$191,'Paste Calib Data'!$A:$A,0)+(ROW()-ROW($A$191)-1),COLUMN()-1)</f>
        <v>46.40625</v>
      </c>
      <c r="M203" s="4">
        <f>INDEX('Paste Calib Data'!$1:$1048576,MATCH($A$191,'Paste Calib Data'!$A:$A,0)+(ROW()-ROW($A$191)-1),COLUMN()-1)</f>
        <v>48.164062999999999</v>
      </c>
      <c r="N203" s="4">
        <f>INDEX('Paste Calib Data'!$1:$1048576,MATCH($A$191,'Paste Calib Data'!$A:$A,0)+(ROW()-ROW($A$191)-1),COLUMN()-1)</f>
        <v>48.75</v>
      </c>
      <c r="O203" s="4">
        <f>INDEX('Paste Calib Data'!$1:$1048576,MATCH($A$191,'Paste Calib Data'!$A:$A,0)+(ROW()-ROW($A$191)-1),COLUMN()-1)</f>
        <v>48.046875</v>
      </c>
      <c r="P203" s="4">
        <f>INDEX('Paste Calib Data'!$1:$1048576,MATCH($A$191,'Paste Calib Data'!$A:$A,0)+(ROW()-ROW($A$191)-1),COLUMN()-1)</f>
        <v>48.046875</v>
      </c>
      <c r="Q203" s="4">
        <f>INDEX('Paste Calib Data'!$1:$1048576,MATCH($A$191,'Paste Calib Data'!$A:$A,0)+(ROW()-ROW($A$191)-1),COLUMN()-1)</f>
        <v>48.046875</v>
      </c>
      <c r="R203" s="4">
        <f>INDEX('Paste Calib Data'!$1:$1048576,MATCH($A$191,'Paste Calib Data'!$A:$A,0)+(ROW()-ROW($A$191)-1),COLUMN()-1)</f>
        <v>48.046875</v>
      </c>
      <c r="S203" s="12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12">
        <f t="shared" si="29"/>
        <v>9.9609380000000005</v>
      </c>
      <c r="C204" s="4">
        <f>INDEX('Paste Calib Data'!$1:$1048576,MATCH($A$191,'Paste Calib Data'!$A:$A,0)+(ROW()-ROW($A$191)-1),COLUMN()-1)</f>
        <v>9.9609380000000005</v>
      </c>
      <c r="D204" s="4">
        <f>INDEX('Paste Calib Data'!$1:$1048576,MATCH($A$191,'Paste Calib Data'!$A:$A,0)+(ROW()-ROW($A$191)-1),COLUMN()-1)</f>
        <v>11.484375</v>
      </c>
      <c r="E204" s="4">
        <f>INDEX('Paste Calib Data'!$1:$1048576,MATCH($A$191,'Paste Calib Data'!$A:$A,0)+(ROW()-ROW($A$191)-1),COLUMN()-1)</f>
        <v>13.476563000000001</v>
      </c>
      <c r="F204" s="4">
        <f>INDEX('Paste Calib Data'!$1:$1048576,MATCH($A$191,'Paste Calib Data'!$A:$A,0)+(ROW()-ROW($A$191)-1),COLUMN()-1)</f>
        <v>13.476563000000001</v>
      </c>
      <c r="G204" s="4">
        <f>INDEX('Paste Calib Data'!$1:$1048576,MATCH($A$191,'Paste Calib Data'!$A:$A,0)+(ROW()-ROW($A$191)-1),COLUMN()-1)</f>
        <v>22.96875</v>
      </c>
      <c r="H204" s="4">
        <f>INDEX('Paste Calib Data'!$1:$1048576,MATCH($A$191,'Paste Calib Data'!$A:$A,0)+(ROW()-ROW($A$191)-1),COLUMN()-1)</f>
        <v>28.945312999999999</v>
      </c>
      <c r="I204" s="4">
        <f>INDEX('Paste Calib Data'!$1:$1048576,MATCH($A$191,'Paste Calib Data'!$A:$A,0)+(ROW()-ROW($A$191)-1),COLUMN()-1)</f>
        <v>39.023437999999999</v>
      </c>
      <c r="J204" s="4">
        <f>INDEX('Paste Calib Data'!$1:$1048576,MATCH($A$191,'Paste Calib Data'!$A:$A,0)+(ROW()-ROW($A$191)-1),COLUMN()-1)</f>
        <v>45</v>
      </c>
      <c r="K204" s="4">
        <f>INDEX('Paste Calib Data'!$1:$1048576,MATCH($A$191,'Paste Calib Data'!$A:$A,0)+(ROW()-ROW($A$191)-1),COLUMN()-1)</f>
        <v>46.992187999999999</v>
      </c>
      <c r="L204" s="4">
        <f>INDEX('Paste Calib Data'!$1:$1048576,MATCH($A$191,'Paste Calib Data'!$A:$A,0)+(ROW()-ROW($A$191)-1),COLUMN()-1)</f>
        <v>47.695312999999999</v>
      </c>
      <c r="M204" s="4">
        <f>INDEX('Paste Calib Data'!$1:$1048576,MATCH($A$191,'Paste Calib Data'!$A:$A,0)+(ROW()-ROW($A$191)-1),COLUMN()-1)</f>
        <v>50.976562999999999</v>
      </c>
      <c r="N204" s="4">
        <f>INDEX('Paste Calib Data'!$1:$1048576,MATCH($A$191,'Paste Calib Data'!$A:$A,0)+(ROW()-ROW($A$191)-1),COLUMN()-1)</f>
        <v>53.203125</v>
      </c>
      <c r="O204" s="4">
        <f>INDEX('Paste Calib Data'!$1:$1048576,MATCH($A$191,'Paste Calib Data'!$A:$A,0)+(ROW()-ROW($A$191)-1),COLUMN()-1)</f>
        <v>54.257812999999999</v>
      </c>
      <c r="P204" s="4">
        <f>INDEX('Paste Calib Data'!$1:$1048576,MATCH($A$191,'Paste Calib Data'!$A:$A,0)+(ROW()-ROW($A$191)-1),COLUMN()-1)</f>
        <v>55.3125</v>
      </c>
      <c r="Q204" s="4">
        <f>INDEX('Paste Calib Data'!$1:$1048576,MATCH($A$191,'Paste Calib Data'!$A:$A,0)+(ROW()-ROW($A$191)-1),COLUMN()-1)</f>
        <v>56.367187999999999</v>
      </c>
      <c r="R204" s="4">
        <f>INDEX('Paste Calib Data'!$1:$1048576,MATCH($A$191,'Paste Calib Data'!$A:$A,0)+(ROW()-ROW($A$191)-1),COLUMN()-1)</f>
        <v>57.421875</v>
      </c>
      <c r="S204" s="12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12">
        <f t="shared" si="29"/>
        <v>9.9609380000000005</v>
      </c>
      <c r="C205" s="4">
        <f>INDEX('Paste Calib Data'!$1:$1048576,MATCH($A$191,'Paste Calib Data'!$A:$A,0)+(ROW()-ROW($A$191)-1),COLUMN()-1)</f>
        <v>9.9609380000000005</v>
      </c>
      <c r="D205" s="4">
        <f>INDEX('Paste Calib Data'!$1:$1048576,MATCH($A$191,'Paste Calib Data'!$A:$A,0)+(ROW()-ROW($A$191)-1),COLUMN()-1)</f>
        <v>13.476563000000001</v>
      </c>
      <c r="E205" s="4">
        <f>INDEX('Paste Calib Data'!$1:$1048576,MATCH($A$191,'Paste Calib Data'!$A:$A,0)+(ROW()-ROW($A$191)-1),COLUMN()-1)</f>
        <v>16.992187999999999</v>
      </c>
      <c r="F205" s="4">
        <f>INDEX('Paste Calib Data'!$1:$1048576,MATCH($A$191,'Paste Calib Data'!$A:$A,0)+(ROW()-ROW($A$191)-1),COLUMN()-1)</f>
        <v>18.046875</v>
      </c>
      <c r="G205" s="4">
        <f>INDEX('Paste Calib Data'!$1:$1048576,MATCH($A$191,'Paste Calib Data'!$A:$A,0)+(ROW()-ROW($A$191)-1),COLUMN()-1)</f>
        <v>26.015625</v>
      </c>
      <c r="H205" s="4">
        <f>INDEX('Paste Calib Data'!$1:$1048576,MATCH($A$191,'Paste Calib Data'!$A:$A,0)+(ROW()-ROW($A$191)-1),COLUMN()-1)</f>
        <v>37.96875</v>
      </c>
      <c r="I205" s="4">
        <f>INDEX('Paste Calib Data'!$1:$1048576,MATCH($A$191,'Paste Calib Data'!$A:$A,0)+(ROW()-ROW($A$191)-1),COLUMN()-1)</f>
        <v>43.945312999999999</v>
      </c>
      <c r="J205" s="4">
        <f>INDEX('Paste Calib Data'!$1:$1048576,MATCH($A$191,'Paste Calib Data'!$A:$A,0)+(ROW()-ROW($A$191)-1),COLUMN()-1)</f>
        <v>54.023437999999999</v>
      </c>
      <c r="K205" s="4">
        <f>INDEX('Paste Calib Data'!$1:$1048576,MATCH($A$191,'Paste Calib Data'!$A:$A,0)+(ROW()-ROW($A$191)-1),COLUMN()-1)</f>
        <v>54.492187999999999</v>
      </c>
      <c r="L205" s="4">
        <f>INDEX('Paste Calib Data'!$1:$1048576,MATCH($A$191,'Paste Calib Data'!$A:$A,0)+(ROW()-ROW($A$191)-1),COLUMN()-1)</f>
        <v>54.492187999999999</v>
      </c>
      <c r="M205" s="4">
        <f>INDEX('Paste Calib Data'!$1:$1048576,MATCH($A$191,'Paste Calib Data'!$A:$A,0)+(ROW()-ROW($A$191)-1),COLUMN()-1)</f>
        <v>54.960937999999999</v>
      </c>
      <c r="N205" s="4">
        <f>INDEX('Paste Calib Data'!$1:$1048576,MATCH($A$191,'Paste Calib Data'!$A:$A,0)+(ROW()-ROW($A$191)-1),COLUMN()-1)</f>
        <v>52.617187999999999</v>
      </c>
      <c r="O205" s="4">
        <f>INDEX('Paste Calib Data'!$1:$1048576,MATCH($A$191,'Paste Calib Data'!$A:$A,0)+(ROW()-ROW($A$191)-1),COLUMN()-1)</f>
        <v>52.382812999999999</v>
      </c>
      <c r="P205" s="4">
        <f>INDEX('Paste Calib Data'!$1:$1048576,MATCH($A$191,'Paste Calib Data'!$A:$A,0)+(ROW()-ROW($A$191)-1),COLUMN()-1)</f>
        <v>52.617187999999999</v>
      </c>
      <c r="Q205" s="4">
        <f>INDEX('Paste Calib Data'!$1:$1048576,MATCH($A$191,'Paste Calib Data'!$A:$A,0)+(ROW()-ROW($A$191)-1),COLUMN()-1)</f>
        <v>52.851562999999999</v>
      </c>
      <c r="R205" s="4">
        <f>INDEX('Paste Calib Data'!$1:$1048576,MATCH($A$191,'Paste Calib Data'!$A:$A,0)+(ROW()-ROW($A$191)-1),COLUMN()-1)</f>
        <v>53.085937999999999</v>
      </c>
      <c r="S205" s="12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12">
        <f t="shared" si="29"/>
        <v>9.9609380000000005</v>
      </c>
      <c r="C206" s="4">
        <f>INDEX('Paste Calib Data'!$1:$1048576,MATCH($A$191,'Paste Calib Data'!$A:$A,0)+(ROW()-ROW($A$191)-1),COLUMN()-1)</f>
        <v>9.9609380000000005</v>
      </c>
      <c r="D206" s="4">
        <f>INDEX('Paste Calib Data'!$1:$1048576,MATCH($A$191,'Paste Calib Data'!$A:$A,0)+(ROW()-ROW($A$191)-1),COLUMN()-1)</f>
        <v>12.539063000000001</v>
      </c>
      <c r="E206" s="4">
        <f>INDEX('Paste Calib Data'!$1:$1048576,MATCH($A$191,'Paste Calib Data'!$A:$A,0)+(ROW()-ROW($A$191)-1),COLUMN()-1)</f>
        <v>13.007813000000001</v>
      </c>
      <c r="F206" s="4">
        <f>INDEX('Paste Calib Data'!$1:$1048576,MATCH($A$191,'Paste Calib Data'!$A:$A,0)+(ROW()-ROW($A$191)-1),COLUMN()-1)</f>
        <v>15</v>
      </c>
      <c r="G206" s="4">
        <f>INDEX('Paste Calib Data'!$1:$1048576,MATCH($A$191,'Paste Calib Data'!$A:$A,0)+(ROW()-ROW($A$191)-1),COLUMN()-1)</f>
        <v>26.015625</v>
      </c>
      <c r="H206" s="4">
        <f>INDEX('Paste Calib Data'!$1:$1048576,MATCH($A$191,'Paste Calib Data'!$A:$A,0)+(ROW()-ROW($A$191)-1),COLUMN()-1)</f>
        <v>37.03125</v>
      </c>
      <c r="I206" s="4">
        <f>INDEX('Paste Calib Data'!$1:$1048576,MATCH($A$191,'Paste Calib Data'!$A:$A,0)+(ROW()-ROW($A$191)-1),COLUMN()-1)</f>
        <v>46.992187999999999</v>
      </c>
      <c r="J206" s="4">
        <f>INDEX('Paste Calib Data'!$1:$1048576,MATCH($A$191,'Paste Calib Data'!$A:$A,0)+(ROW()-ROW($A$191)-1),COLUMN()-1)</f>
        <v>54.492187999999999</v>
      </c>
      <c r="K206" s="4">
        <f>INDEX('Paste Calib Data'!$1:$1048576,MATCH($A$191,'Paste Calib Data'!$A:$A,0)+(ROW()-ROW($A$191)-1),COLUMN()-1)</f>
        <v>54.492187999999999</v>
      </c>
      <c r="L206" s="4">
        <f>INDEX('Paste Calib Data'!$1:$1048576,MATCH($A$191,'Paste Calib Data'!$A:$A,0)+(ROW()-ROW($A$191)-1),COLUMN()-1)</f>
        <v>54.492187999999999</v>
      </c>
      <c r="M206" s="4">
        <f>INDEX('Paste Calib Data'!$1:$1048576,MATCH($A$191,'Paste Calib Data'!$A:$A,0)+(ROW()-ROW($A$191)-1),COLUMN()-1)</f>
        <v>54.960937999999999</v>
      </c>
      <c r="N206" s="4">
        <f>INDEX('Paste Calib Data'!$1:$1048576,MATCH($A$191,'Paste Calib Data'!$A:$A,0)+(ROW()-ROW($A$191)-1),COLUMN()-1)</f>
        <v>52.148437999999999</v>
      </c>
      <c r="O206" s="4">
        <f>INDEX('Paste Calib Data'!$1:$1048576,MATCH($A$191,'Paste Calib Data'!$A:$A,0)+(ROW()-ROW($A$191)-1),COLUMN()-1)</f>
        <v>52.265625</v>
      </c>
      <c r="P206" s="4">
        <f>INDEX('Paste Calib Data'!$1:$1048576,MATCH($A$191,'Paste Calib Data'!$A:$A,0)+(ROW()-ROW($A$191)-1),COLUMN()-1)</f>
        <v>52.5</v>
      </c>
      <c r="Q206" s="4">
        <f>INDEX('Paste Calib Data'!$1:$1048576,MATCH($A$191,'Paste Calib Data'!$A:$A,0)+(ROW()-ROW($A$191)-1),COLUMN()-1)</f>
        <v>52.03125</v>
      </c>
      <c r="R206" s="4">
        <f>INDEX('Paste Calib Data'!$1:$1048576,MATCH($A$191,'Paste Calib Data'!$A:$A,0)+(ROW()-ROW($A$191)-1),COLUMN()-1)</f>
        <v>52.265625</v>
      </c>
      <c r="S206" s="12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12">
        <f t="shared" si="29"/>
        <v>9.9609380000000005</v>
      </c>
      <c r="C207" s="4">
        <f>INDEX('Paste Calib Data'!$1:$1048576,MATCH($A$191,'Paste Calib Data'!$A:$A,0)+(ROW()-ROW($A$191)-1),COLUMN()-1)</f>
        <v>9.9609380000000005</v>
      </c>
      <c r="D207" s="4">
        <f>INDEX('Paste Calib Data'!$1:$1048576,MATCH($A$191,'Paste Calib Data'!$A:$A,0)+(ROW()-ROW($A$191)-1),COLUMN()-1)</f>
        <v>12.539063000000001</v>
      </c>
      <c r="E207" s="4">
        <f>INDEX('Paste Calib Data'!$1:$1048576,MATCH($A$191,'Paste Calib Data'!$A:$A,0)+(ROW()-ROW($A$191)-1),COLUMN()-1)</f>
        <v>13.007813000000001</v>
      </c>
      <c r="F207" s="4">
        <f>INDEX('Paste Calib Data'!$1:$1048576,MATCH($A$191,'Paste Calib Data'!$A:$A,0)+(ROW()-ROW($A$191)-1),COLUMN()-1)</f>
        <v>15</v>
      </c>
      <c r="G207" s="4">
        <f>INDEX('Paste Calib Data'!$1:$1048576,MATCH($A$191,'Paste Calib Data'!$A:$A,0)+(ROW()-ROW($A$191)-1),COLUMN()-1)</f>
        <v>22.03125</v>
      </c>
      <c r="H207" s="4">
        <f>INDEX('Paste Calib Data'!$1:$1048576,MATCH($A$191,'Paste Calib Data'!$A:$A,0)+(ROW()-ROW($A$191)-1),COLUMN()-1)</f>
        <v>35.507812999999999</v>
      </c>
      <c r="I207" s="4">
        <f>INDEX('Paste Calib Data'!$1:$1048576,MATCH($A$191,'Paste Calib Data'!$A:$A,0)+(ROW()-ROW($A$191)-1),COLUMN()-1)</f>
        <v>43.945312999999999</v>
      </c>
      <c r="J207" s="4">
        <f>INDEX('Paste Calib Data'!$1:$1048576,MATCH($A$191,'Paste Calib Data'!$A:$A,0)+(ROW()-ROW($A$191)-1),COLUMN()-1)</f>
        <v>54.492187999999999</v>
      </c>
      <c r="K207" s="4">
        <f>INDEX('Paste Calib Data'!$1:$1048576,MATCH($A$191,'Paste Calib Data'!$A:$A,0)+(ROW()-ROW($A$191)-1),COLUMN()-1)</f>
        <v>54.492187999999999</v>
      </c>
      <c r="L207" s="4">
        <f>INDEX('Paste Calib Data'!$1:$1048576,MATCH($A$191,'Paste Calib Data'!$A:$A,0)+(ROW()-ROW($A$191)-1),COLUMN()-1)</f>
        <v>54.492187999999999</v>
      </c>
      <c r="M207" s="4">
        <f>INDEX('Paste Calib Data'!$1:$1048576,MATCH($A$191,'Paste Calib Data'!$A:$A,0)+(ROW()-ROW($A$191)-1),COLUMN()-1)</f>
        <v>54.960937999999999</v>
      </c>
      <c r="N207" s="4">
        <f>INDEX('Paste Calib Data'!$1:$1048576,MATCH($A$191,'Paste Calib Data'!$A:$A,0)+(ROW()-ROW($A$191)-1),COLUMN()-1)</f>
        <v>53.320312999999999</v>
      </c>
      <c r="O207" s="4">
        <f>INDEX('Paste Calib Data'!$1:$1048576,MATCH($A$191,'Paste Calib Data'!$A:$A,0)+(ROW()-ROW($A$191)-1),COLUMN()-1)</f>
        <v>54.023437999999999</v>
      </c>
      <c r="P207" s="4">
        <f>INDEX('Paste Calib Data'!$1:$1048576,MATCH($A$191,'Paste Calib Data'!$A:$A,0)+(ROW()-ROW($A$191)-1),COLUMN()-1)</f>
        <v>53.789062999999999</v>
      </c>
      <c r="Q207" s="4">
        <f>INDEX('Paste Calib Data'!$1:$1048576,MATCH($A$191,'Paste Calib Data'!$A:$A,0)+(ROW()-ROW($A$191)-1),COLUMN()-1)</f>
        <v>54.140625</v>
      </c>
      <c r="R207" s="4">
        <f>INDEX('Paste Calib Data'!$1:$1048576,MATCH($A$191,'Paste Calib Data'!$A:$A,0)+(ROW()-ROW($A$191)-1),COLUMN()-1)</f>
        <v>54.84375</v>
      </c>
      <c r="S207" s="12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12">
        <f t="shared" si="29"/>
        <v>9.9609380000000005</v>
      </c>
      <c r="C208" s="4">
        <f>INDEX('Paste Calib Data'!$1:$1048576,MATCH($A$191,'Paste Calib Data'!$A:$A,0)+(ROW()-ROW($A$191)-1),COLUMN()-1)</f>
        <v>9.9609380000000005</v>
      </c>
      <c r="D208" s="4">
        <f>INDEX('Paste Calib Data'!$1:$1048576,MATCH($A$191,'Paste Calib Data'!$A:$A,0)+(ROW()-ROW($A$191)-1),COLUMN()-1)</f>
        <v>11.015625</v>
      </c>
      <c r="E208" s="4">
        <f>INDEX('Paste Calib Data'!$1:$1048576,MATCH($A$191,'Paste Calib Data'!$A:$A,0)+(ROW()-ROW($A$191)-1),COLUMN()-1)</f>
        <v>11.953125</v>
      </c>
      <c r="F208" s="4">
        <f>INDEX('Paste Calib Data'!$1:$1048576,MATCH($A$191,'Paste Calib Data'!$A:$A,0)+(ROW()-ROW($A$191)-1),COLUMN()-1)</f>
        <v>16.054687999999999</v>
      </c>
      <c r="G208" s="4">
        <f>INDEX('Paste Calib Data'!$1:$1048576,MATCH($A$191,'Paste Calib Data'!$A:$A,0)+(ROW()-ROW($A$191)-1),COLUMN()-1)</f>
        <v>22.03125</v>
      </c>
      <c r="H208" s="4">
        <f>INDEX('Paste Calib Data'!$1:$1048576,MATCH($A$191,'Paste Calib Data'!$A:$A,0)+(ROW()-ROW($A$191)-1),COLUMN()-1)</f>
        <v>35.976562999999999</v>
      </c>
      <c r="I208" s="4">
        <f>INDEX('Paste Calib Data'!$1:$1048576,MATCH($A$191,'Paste Calib Data'!$A:$A,0)+(ROW()-ROW($A$191)-1),COLUMN()-1)</f>
        <v>43.007812999999999</v>
      </c>
      <c r="J208" s="4">
        <f>INDEX('Paste Calib Data'!$1:$1048576,MATCH($A$191,'Paste Calib Data'!$A:$A,0)+(ROW()-ROW($A$191)-1),COLUMN()-1)</f>
        <v>52.96875</v>
      </c>
      <c r="K208" s="4">
        <f>INDEX('Paste Calib Data'!$1:$1048576,MATCH($A$191,'Paste Calib Data'!$A:$A,0)+(ROW()-ROW($A$191)-1),COLUMN()-1)</f>
        <v>54.492187999999999</v>
      </c>
      <c r="L208" s="4">
        <f>INDEX('Paste Calib Data'!$1:$1048576,MATCH($A$191,'Paste Calib Data'!$A:$A,0)+(ROW()-ROW($A$191)-1),COLUMN()-1)</f>
        <v>54.492187999999999</v>
      </c>
      <c r="M208" s="4">
        <f>INDEX('Paste Calib Data'!$1:$1048576,MATCH($A$191,'Paste Calib Data'!$A:$A,0)+(ROW()-ROW($A$191)-1),COLUMN()-1)</f>
        <v>54.960937999999999</v>
      </c>
      <c r="N208" s="4">
        <f>INDEX('Paste Calib Data'!$1:$1048576,MATCH($A$191,'Paste Calib Data'!$A:$A,0)+(ROW()-ROW($A$191)-1),COLUMN()-1)</f>
        <v>52.96875</v>
      </c>
      <c r="O208" s="4">
        <f>INDEX('Paste Calib Data'!$1:$1048576,MATCH($A$191,'Paste Calib Data'!$A:$A,0)+(ROW()-ROW($A$191)-1),COLUMN()-1)</f>
        <v>52.734375</v>
      </c>
      <c r="P208" s="4">
        <f>INDEX('Paste Calib Data'!$1:$1048576,MATCH($A$191,'Paste Calib Data'!$A:$A,0)+(ROW()-ROW($A$191)-1),COLUMN()-1)</f>
        <v>51.445312999999999</v>
      </c>
      <c r="Q208" s="4">
        <f>INDEX('Paste Calib Data'!$1:$1048576,MATCH($A$191,'Paste Calib Data'!$A:$A,0)+(ROW()-ROW($A$191)-1),COLUMN()-1)</f>
        <v>50.507812999999999</v>
      </c>
      <c r="R208" s="4">
        <f>INDEX('Paste Calib Data'!$1:$1048576,MATCH($A$191,'Paste Calib Data'!$A:$A,0)+(ROW()-ROW($A$191)-1),COLUMN()-1)</f>
        <v>50.273437999999999</v>
      </c>
      <c r="S208" s="12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12">
        <f t="shared" si="29"/>
        <v>9.9609380000000005</v>
      </c>
      <c r="C209" s="4">
        <f>INDEX('Paste Calib Data'!$1:$1048576,MATCH($A$191,'Paste Calib Data'!$A:$A,0)+(ROW()-ROW($A$191)-1),COLUMN()-1)</f>
        <v>9.9609380000000005</v>
      </c>
      <c r="D209" s="4">
        <f>INDEX('Paste Calib Data'!$1:$1048576,MATCH($A$191,'Paste Calib Data'!$A:$A,0)+(ROW()-ROW($A$191)-1),COLUMN()-1)</f>
        <v>11.953125</v>
      </c>
      <c r="E209" s="4">
        <f>INDEX('Paste Calib Data'!$1:$1048576,MATCH($A$191,'Paste Calib Data'!$A:$A,0)+(ROW()-ROW($A$191)-1),COLUMN()-1)</f>
        <v>11.953125</v>
      </c>
      <c r="F209" s="4">
        <f>INDEX('Paste Calib Data'!$1:$1048576,MATCH($A$191,'Paste Calib Data'!$A:$A,0)+(ROW()-ROW($A$191)-1),COLUMN()-1)</f>
        <v>16.992187999999999</v>
      </c>
      <c r="G209" s="4">
        <f>INDEX('Paste Calib Data'!$1:$1048576,MATCH($A$191,'Paste Calib Data'!$A:$A,0)+(ROW()-ROW($A$191)-1),COLUMN()-1)</f>
        <v>20.039062999999999</v>
      </c>
      <c r="H209" s="4">
        <f>INDEX('Paste Calib Data'!$1:$1048576,MATCH($A$191,'Paste Calib Data'!$A:$A,0)+(ROW()-ROW($A$191)-1),COLUMN()-1)</f>
        <v>30</v>
      </c>
      <c r="I209" s="4">
        <f>INDEX('Paste Calib Data'!$1:$1048576,MATCH($A$191,'Paste Calib Data'!$A:$A,0)+(ROW()-ROW($A$191)-1),COLUMN()-1)</f>
        <v>41.015625</v>
      </c>
      <c r="J209" s="4">
        <f>INDEX('Paste Calib Data'!$1:$1048576,MATCH($A$191,'Paste Calib Data'!$A:$A,0)+(ROW()-ROW($A$191)-1),COLUMN()-1)</f>
        <v>45.46875</v>
      </c>
      <c r="K209" s="4">
        <f>INDEX('Paste Calib Data'!$1:$1048576,MATCH($A$191,'Paste Calib Data'!$A:$A,0)+(ROW()-ROW($A$191)-1),COLUMN()-1)</f>
        <v>52.03125</v>
      </c>
      <c r="L209" s="4">
        <f>INDEX('Paste Calib Data'!$1:$1048576,MATCH($A$191,'Paste Calib Data'!$A:$A,0)+(ROW()-ROW($A$191)-1),COLUMN()-1)</f>
        <v>52.03125</v>
      </c>
      <c r="M209" s="4">
        <f>INDEX('Paste Calib Data'!$1:$1048576,MATCH($A$191,'Paste Calib Data'!$A:$A,0)+(ROW()-ROW($A$191)-1),COLUMN()-1)</f>
        <v>53.554687999999999</v>
      </c>
      <c r="N209" s="4">
        <f>INDEX('Paste Calib Data'!$1:$1048576,MATCH($A$191,'Paste Calib Data'!$A:$A,0)+(ROW()-ROW($A$191)-1),COLUMN()-1)</f>
        <v>51.445312999999999</v>
      </c>
      <c r="O209" s="4">
        <f>INDEX('Paste Calib Data'!$1:$1048576,MATCH($A$191,'Paste Calib Data'!$A:$A,0)+(ROW()-ROW($A$191)-1),COLUMN()-1)</f>
        <v>50.507812999999999</v>
      </c>
      <c r="P209" s="4">
        <f>INDEX('Paste Calib Data'!$1:$1048576,MATCH($A$191,'Paste Calib Data'!$A:$A,0)+(ROW()-ROW($A$191)-1),COLUMN()-1)</f>
        <v>50.507812999999999</v>
      </c>
      <c r="Q209" s="4">
        <f>INDEX('Paste Calib Data'!$1:$1048576,MATCH($A$191,'Paste Calib Data'!$A:$A,0)+(ROW()-ROW($A$191)-1),COLUMN()-1)</f>
        <v>50.039062999999999</v>
      </c>
      <c r="R209" s="4">
        <f>INDEX('Paste Calib Data'!$1:$1048576,MATCH($A$191,'Paste Calib Data'!$A:$A,0)+(ROW()-ROW($A$191)-1),COLUMN()-1)</f>
        <v>49.335937999999999</v>
      </c>
      <c r="S209" s="12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12">
        <f t="shared" si="29"/>
        <v>9.9609380000000005</v>
      </c>
      <c r="C210" s="4">
        <f>INDEX('Paste Calib Data'!$1:$1048576,MATCH($A$191,'Paste Calib Data'!$A:$A,0)+(ROW()-ROW($A$191)-1),COLUMN()-1)</f>
        <v>9.9609380000000005</v>
      </c>
      <c r="D210" s="4">
        <f>INDEX('Paste Calib Data'!$1:$1048576,MATCH($A$191,'Paste Calib Data'!$A:$A,0)+(ROW()-ROW($A$191)-1),COLUMN()-1)</f>
        <v>11.015625</v>
      </c>
      <c r="E210" s="4">
        <f>INDEX('Paste Calib Data'!$1:$1048576,MATCH($A$191,'Paste Calib Data'!$A:$A,0)+(ROW()-ROW($A$191)-1),COLUMN()-1)</f>
        <v>11.953125</v>
      </c>
      <c r="F210" s="4">
        <f>INDEX('Paste Calib Data'!$1:$1048576,MATCH($A$191,'Paste Calib Data'!$A:$A,0)+(ROW()-ROW($A$191)-1),COLUMN()-1)</f>
        <v>13.007813000000001</v>
      </c>
      <c r="G210" s="4">
        <f>INDEX('Paste Calib Data'!$1:$1048576,MATCH($A$191,'Paste Calib Data'!$A:$A,0)+(ROW()-ROW($A$191)-1),COLUMN()-1)</f>
        <v>13.945313000000001</v>
      </c>
      <c r="H210" s="4">
        <f>INDEX('Paste Calib Data'!$1:$1048576,MATCH($A$191,'Paste Calib Data'!$A:$A,0)+(ROW()-ROW($A$191)-1),COLUMN()-1)</f>
        <v>22.96875</v>
      </c>
      <c r="I210" s="4">
        <f>INDEX('Paste Calib Data'!$1:$1048576,MATCH($A$191,'Paste Calib Data'!$A:$A,0)+(ROW()-ROW($A$191)-1),COLUMN()-1)</f>
        <v>35.976562999999999</v>
      </c>
      <c r="J210" s="4">
        <f>INDEX('Paste Calib Data'!$1:$1048576,MATCH($A$191,'Paste Calib Data'!$A:$A,0)+(ROW()-ROW($A$191)-1),COLUMN()-1)</f>
        <v>43.945312999999999</v>
      </c>
      <c r="K210" s="4">
        <f>INDEX('Paste Calib Data'!$1:$1048576,MATCH($A$191,'Paste Calib Data'!$A:$A,0)+(ROW()-ROW($A$191)-1),COLUMN()-1)</f>
        <v>48.984375</v>
      </c>
      <c r="L210" s="4">
        <f>INDEX('Paste Calib Data'!$1:$1048576,MATCH($A$191,'Paste Calib Data'!$A:$A,0)+(ROW()-ROW($A$191)-1),COLUMN()-1)</f>
        <v>48.984375</v>
      </c>
      <c r="M210" s="4">
        <f>INDEX('Paste Calib Data'!$1:$1048576,MATCH($A$191,'Paste Calib Data'!$A:$A,0)+(ROW()-ROW($A$191)-1),COLUMN()-1)</f>
        <v>49.570312999999999</v>
      </c>
      <c r="N210" s="4">
        <f>INDEX('Paste Calib Data'!$1:$1048576,MATCH($A$191,'Paste Calib Data'!$A:$A,0)+(ROW()-ROW($A$191)-1),COLUMN()-1)</f>
        <v>49.570312999999999</v>
      </c>
      <c r="O210" s="4">
        <f>INDEX('Paste Calib Data'!$1:$1048576,MATCH($A$191,'Paste Calib Data'!$A:$A,0)+(ROW()-ROW($A$191)-1),COLUMN()-1)</f>
        <v>50.039062999999999</v>
      </c>
      <c r="P210" s="4">
        <f>INDEX('Paste Calib Data'!$1:$1048576,MATCH($A$191,'Paste Calib Data'!$A:$A,0)+(ROW()-ROW($A$191)-1),COLUMN()-1)</f>
        <v>50.039062999999999</v>
      </c>
      <c r="Q210" s="4">
        <f>INDEX('Paste Calib Data'!$1:$1048576,MATCH($A$191,'Paste Calib Data'!$A:$A,0)+(ROW()-ROW($A$191)-1),COLUMN()-1)</f>
        <v>52.03125</v>
      </c>
      <c r="R210" s="4">
        <f>INDEX('Paste Calib Data'!$1:$1048576,MATCH($A$191,'Paste Calib Data'!$A:$A,0)+(ROW()-ROW($A$191)-1),COLUMN()-1)</f>
        <v>52.03125</v>
      </c>
      <c r="S210" s="12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12">
        <f t="shared" si="29"/>
        <v>9.9609380000000005</v>
      </c>
      <c r="C211" s="4">
        <f>INDEX('Paste Calib Data'!$1:$1048576,MATCH($A$191,'Paste Calib Data'!$A:$A,0)+(ROW()-ROW($A$191)-1),COLUMN()-1)</f>
        <v>9.9609380000000005</v>
      </c>
      <c r="D211" s="4">
        <f>INDEX('Paste Calib Data'!$1:$1048576,MATCH($A$191,'Paste Calib Data'!$A:$A,0)+(ROW()-ROW($A$191)-1),COLUMN()-1)</f>
        <v>11.015625</v>
      </c>
      <c r="E211" s="4">
        <f>INDEX('Paste Calib Data'!$1:$1048576,MATCH($A$191,'Paste Calib Data'!$A:$A,0)+(ROW()-ROW($A$191)-1),COLUMN()-1)</f>
        <v>11.953125</v>
      </c>
      <c r="F211" s="4">
        <f>INDEX('Paste Calib Data'!$1:$1048576,MATCH($A$191,'Paste Calib Data'!$A:$A,0)+(ROW()-ROW($A$191)-1),COLUMN()-1)</f>
        <v>13.007813000000001</v>
      </c>
      <c r="G211" s="4">
        <f>INDEX('Paste Calib Data'!$1:$1048576,MATCH($A$191,'Paste Calib Data'!$A:$A,0)+(ROW()-ROW($A$191)-1),COLUMN()-1)</f>
        <v>13.945313000000001</v>
      </c>
      <c r="H211" s="4">
        <f>INDEX('Paste Calib Data'!$1:$1048576,MATCH($A$191,'Paste Calib Data'!$A:$A,0)+(ROW()-ROW($A$191)-1),COLUMN()-1)</f>
        <v>16.992187999999999</v>
      </c>
      <c r="I211" s="4">
        <f>INDEX('Paste Calib Data'!$1:$1048576,MATCH($A$191,'Paste Calib Data'!$A:$A,0)+(ROW()-ROW($A$191)-1),COLUMN()-1)</f>
        <v>24.023437999999999</v>
      </c>
      <c r="J211" s="4">
        <f>INDEX('Paste Calib Data'!$1:$1048576,MATCH($A$191,'Paste Calib Data'!$A:$A,0)+(ROW()-ROW($A$191)-1),COLUMN()-1)</f>
        <v>33.046875</v>
      </c>
      <c r="K211" s="4">
        <f>INDEX('Paste Calib Data'!$1:$1048576,MATCH($A$191,'Paste Calib Data'!$A:$A,0)+(ROW()-ROW($A$191)-1),COLUMN()-1)</f>
        <v>39.960937999999999</v>
      </c>
      <c r="L211" s="4">
        <f>INDEX('Paste Calib Data'!$1:$1048576,MATCH($A$191,'Paste Calib Data'!$A:$A,0)+(ROW()-ROW($A$191)-1),COLUMN()-1)</f>
        <v>39.960937999999999</v>
      </c>
      <c r="M211" s="4">
        <f>INDEX('Paste Calib Data'!$1:$1048576,MATCH($A$191,'Paste Calib Data'!$A:$A,0)+(ROW()-ROW($A$191)-1),COLUMN()-1)</f>
        <v>33.632812999999999</v>
      </c>
      <c r="N211" s="4">
        <f>INDEX('Paste Calib Data'!$1:$1048576,MATCH($A$191,'Paste Calib Data'!$A:$A,0)+(ROW()-ROW($A$191)-1),COLUMN()-1)</f>
        <v>34.21875</v>
      </c>
      <c r="O211" s="4">
        <f>INDEX('Paste Calib Data'!$1:$1048576,MATCH($A$191,'Paste Calib Data'!$A:$A,0)+(ROW()-ROW($A$191)-1),COLUMN()-1)</f>
        <v>36.210937999999999</v>
      </c>
      <c r="P211" s="4">
        <f>INDEX('Paste Calib Data'!$1:$1048576,MATCH($A$191,'Paste Calib Data'!$A:$A,0)+(ROW()-ROW($A$191)-1),COLUMN()-1)</f>
        <v>36.679687999999999</v>
      </c>
      <c r="Q211" s="4">
        <f>INDEX('Paste Calib Data'!$1:$1048576,MATCH($A$191,'Paste Calib Data'!$A:$A,0)+(ROW()-ROW($A$191)-1),COLUMN()-1)</f>
        <v>39.726562999999999</v>
      </c>
      <c r="R211" s="4">
        <f>INDEX('Paste Calib Data'!$1:$1048576,MATCH($A$191,'Paste Calib Data'!$A:$A,0)+(ROW()-ROW($A$191)-1),COLUMN()-1)</f>
        <v>42.65625</v>
      </c>
      <c r="S211" s="12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12">
        <f t="shared" si="29"/>
        <v>9.9609380000000005</v>
      </c>
      <c r="C212" s="4">
        <f>INDEX('Paste Calib Data'!$1:$1048576,MATCH($A$191,'Paste Calib Data'!$A:$A,0)+(ROW()-ROW($A$191)-1),COLUMN()-1)</f>
        <v>9.9609380000000005</v>
      </c>
      <c r="D212" s="4">
        <f>INDEX('Paste Calib Data'!$1:$1048576,MATCH($A$191,'Paste Calib Data'!$A:$A,0)+(ROW()-ROW($A$191)-1),COLUMN()-1)</f>
        <v>11.015625</v>
      </c>
      <c r="E212" s="4">
        <f>INDEX('Paste Calib Data'!$1:$1048576,MATCH($A$191,'Paste Calib Data'!$A:$A,0)+(ROW()-ROW($A$191)-1),COLUMN()-1)</f>
        <v>11.953125</v>
      </c>
      <c r="F212" s="4">
        <f>INDEX('Paste Calib Data'!$1:$1048576,MATCH($A$191,'Paste Calib Data'!$A:$A,0)+(ROW()-ROW($A$191)-1),COLUMN()-1)</f>
        <v>13.007813000000001</v>
      </c>
      <c r="G212" s="4">
        <f>INDEX('Paste Calib Data'!$1:$1048576,MATCH($A$191,'Paste Calib Data'!$A:$A,0)+(ROW()-ROW($A$191)-1),COLUMN()-1)</f>
        <v>13.945313000000001</v>
      </c>
      <c r="H212" s="4">
        <f>INDEX('Paste Calib Data'!$1:$1048576,MATCH($A$191,'Paste Calib Data'!$A:$A,0)+(ROW()-ROW($A$191)-1),COLUMN()-1)</f>
        <v>16.054687999999999</v>
      </c>
      <c r="I212" s="4">
        <f>INDEX('Paste Calib Data'!$1:$1048576,MATCH($A$191,'Paste Calib Data'!$A:$A,0)+(ROW()-ROW($A$191)-1),COLUMN()-1)</f>
        <v>22.96875</v>
      </c>
      <c r="J212" s="4">
        <f>INDEX('Paste Calib Data'!$1:$1048576,MATCH($A$191,'Paste Calib Data'!$A:$A,0)+(ROW()-ROW($A$191)-1),COLUMN()-1)</f>
        <v>31.992187999999999</v>
      </c>
      <c r="K212" s="4">
        <f>INDEX('Paste Calib Data'!$1:$1048576,MATCH($A$191,'Paste Calib Data'!$A:$A,0)+(ROW()-ROW($A$191)-1),COLUMN()-1)</f>
        <v>39.960937999999999</v>
      </c>
      <c r="L212" s="4">
        <f>INDEX('Paste Calib Data'!$1:$1048576,MATCH($A$191,'Paste Calib Data'!$A:$A,0)+(ROW()-ROW($A$191)-1),COLUMN()-1)</f>
        <v>35.507812999999999</v>
      </c>
      <c r="M212" s="4">
        <f>INDEX('Paste Calib Data'!$1:$1048576,MATCH($A$191,'Paste Calib Data'!$A:$A,0)+(ROW()-ROW($A$191)-1),COLUMN()-1)</f>
        <v>33.515625</v>
      </c>
      <c r="N212" s="4">
        <f>INDEX('Paste Calib Data'!$1:$1048576,MATCH($A$191,'Paste Calib Data'!$A:$A,0)+(ROW()-ROW($A$191)-1),COLUMN()-1)</f>
        <v>33.046875</v>
      </c>
      <c r="O212" s="4">
        <f>INDEX('Paste Calib Data'!$1:$1048576,MATCH($A$191,'Paste Calib Data'!$A:$A,0)+(ROW()-ROW($A$191)-1),COLUMN()-1)</f>
        <v>32.460937999999999</v>
      </c>
      <c r="P212" s="4">
        <f>INDEX('Paste Calib Data'!$1:$1048576,MATCH($A$191,'Paste Calib Data'!$A:$A,0)+(ROW()-ROW($A$191)-1),COLUMN()-1)</f>
        <v>31.992187999999999</v>
      </c>
      <c r="Q212" s="4">
        <f>INDEX('Paste Calib Data'!$1:$1048576,MATCH($A$191,'Paste Calib Data'!$A:$A,0)+(ROW()-ROW($A$191)-1),COLUMN()-1)</f>
        <v>33.515625</v>
      </c>
      <c r="R212" s="4">
        <f>INDEX('Paste Calib Data'!$1:$1048576,MATCH($A$191,'Paste Calib Data'!$A:$A,0)+(ROW()-ROW($A$191)-1),COLUMN()-1)</f>
        <v>35.039062999999999</v>
      </c>
      <c r="S212" s="12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12">
        <f t="shared" si="29"/>
        <v>9.9609380000000005</v>
      </c>
      <c r="C213" s="4">
        <f>INDEX('Paste Calib Data'!$1:$1048576,MATCH($A$191,'Paste Calib Data'!$A:$A,0)+(ROW()-ROW($A$191)-1),COLUMN()-1)</f>
        <v>9.9609380000000005</v>
      </c>
      <c r="D213" s="4">
        <f>INDEX('Paste Calib Data'!$1:$1048576,MATCH($A$191,'Paste Calib Data'!$A:$A,0)+(ROW()-ROW($A$191)-1),COLUMN()-1)</f>
        <v>11.015625</v>
      </c>
      <c r="E213" s="4">
        <f>INDEX('Paste Calib Data'!$1:$1048576,MATCH($A$191,'Paste Calib Data'!$A:$A,0)+(ROW()-ROW($A$191)-1),COLUMN()-1)</f>
        <v>11.953125</v>
      </c>
      <c r="F213" s="4">
        <f>INDEX('Paste Calib Data'!$1:$1048576,MATCH($A$191,'Paste Calib Data'!$A:$A,0)+(ROW()-ROW($A$191)-1),COLUMN()-1)</f>
        <v>13.007813000000001</v>
      </c>
      <c r="G213" s="4">
        <f>INDEX('Paste Calib Data'!$1:$1048576,MATCH($A$191,'Paste Calib Data'!$A:$A,0)+(ROW()-ROW($A$191)-1),COLUMN()-1)</f>
        <v>13.945313000000001</v>
      </c>
      <c r="H213" s="4">
        <f>INDEX('Paste Calib Data'!$1:$1048576,MATCH($A$191,'Paste Calib Data'!$A:$A,0)+(ROW()-ROW($A$191)-1),COLUMN()-1)</f>
        <v>15</v>
      </c>
      <c r="I213" s="4">
        <f>INDEX('Paste Calib Data'!$1:$1048576,MATCH($A$191,'Paste Calib Data'!$A:$A,0)+(ROW()-ROW($A$191)-1),COLUMN()-1)</f>
        <v>22.03125</v>
      </c>
      <c r="J213" s="4">
        <f>INDEX('Paste Calib Data'!$1:$1048576,MATCH($A$191,'Paste Calib Data'!$A:$A,0)+(ROW()-ROW($A$191)-1),COLUMN()-1)</f>
        <v>31.054687999999999</v>
      </c>
      <c r="K213" s="4">
        <f>INDEX('Paste Calib Data'!$1:$1048576,MATCH($A$191,'Paste Calib Data'!$A:$A,0)+(ROW()-ROW($A$191)-1),COLUMN()-1)</f>
        <v>39.960937999999999</v>
      </c>
      <c r="L213" s="4">
        <f>INDEX('Paste Calib Data'!$1:$1048576,MATCH($A$191,'Paste Calib Data'!$A:$A,0)+(ROW()-ROW($A$191)-1),COLUMN()-1)</f>
        <v>35.507812999999999</v>
      </c>
      <c r="M213" s="4">
        <f>INDEX('Paste Calib Data'!$1:$1048576,MATCH($A$191,'Paste Calib Data'!$A:$A,0)+(ROW()-ROW($A$191)-1),COLUMN()-1)</f>
        <v>33.515625</v>
      </c>
      <c r="N213" s="4">
        <f>INDEX('Paste Calib Data'!$1:$1048576,MATCH($A$191,'Paste Calib Data'!$A:$A,0)+(ROW()-ROW($A$191)-1),COLUMN()-1)</f>
        <v>33.046875</v>
      </c>
      <c r="O213" s="4">
        <f>INDEX('Paste Calib Data'!$1:$1048576,MATCH($A$191,'Paste Calib Data'!$A:$A,0)+(ROW()-ROW($A$191)-1),COLUMN()-1)</f>
        <v>32.460937999999999</v>
      </c>
      <c r="P213" s="4">
        <f>INDEX('Paste Calib Data'!$1:$1048576,MATCH($A$191,'Paste Calib Data'!$A:$A,0)+(ROW()-ROW($A$191)-1),COLUMN()-1)</f>
        <v>31.992187999999999</v>
      </c>
      <c r="Q213" s="4">
        <f>INDEX('Paste Calib Data'!$1:$1048576,MATCH($A$191,'Paste Calib Data'!$A:$A,0)+(ROW()-ROW($A$191)-1),COLUMN()-1)</f>
        <v>33.515625</v>
      </c>
      <c r="R213" s="4">
        <f>INDEX('Paste Calib Data'!$1:$1048576,MATCH($A$191,'Paste Calib Data'!$A:$A,0)+(ROW()-ROW($A$191)-1),COLUMN()-1)</f>
        <v>35.039062999999999</v>
      </c>
      <c r="S213" s="12">
        <f t="shared" si="30"/>
        <v>35.039062999999999</v>
      </c>
    </row>
    <row r="214" spans="1:19" x14ac:dyDescent="0.25">
      <c r="A214" s="13">
        <f>A213+1</f>
        <v>3501</v>
      </c>
      <c r="B214" s="12">
        <f>B213</f>
        <v>9.9609380000000005</v>
      </c>
      <c r="C214" s="12">
        <f>C213</f>
        <v>9.9609380000000005</v>
      </c>
      <c r="D214" s="12">
        <f t="shared" ref="D214:S214" si="31">D213</f>
        <v>11.015625</v>
      </c>
      <c r="E214" s="12">
        <f t="shared" si="31"/>
        <v>11.953125</v>
      </c>
      <c r="F214" s="12">
        <f t="shared" si="31"/>
        <v>13.007813000000001</v>
      </c>
      <c r="G214" s="12">
        <f t="shared" si="31"/>
        <v>13.945313000000001</v>
      </c>
      <c r="H214" s="12">
        <f t="shared" si="31"/>
        <v>15</v>
      </c>
      <c r="I214" s="12">
        <f t="shared" si="31"/>
        <v>22.03125</v>
      </c>
      <c r="J214" s="12">
        <f t="shared" si="31"/>
        <v>31.054687999999999</v>
      </c>
      <c r="K214" s="12">
        <f t="shared" si="31"/>
        <v>39.960937999999999</v>
      </c>
      <c r="L214" s="12">
        <f t="shared" si="31"/>
        <v>35.507812999999999</v>
      </c>
      <c r="M214" s="12">
        <f t="shared" si="31"/>
        <v>33.515625</v>
      </c>
      <c r="N214" s="12">
        <f t="shared" si="31"/>
        <v>33.046875</v>
      </c>
      <c r="O214" s="12">
        <f t="shared" si="31"/>
        <v>32.460937999999999</v>
      </c>
      <c r="P214" s="12">
        <f t="shared" si="31"/>
        <v>31.992187999999999</v>
      </c>
      <c r="Q214" s="12">
        <f t="shared" si="31"/>
        <v>33.515625</v>
      </c>
      <c r="R214" s="12">
        <f t="shared" si="31"/>
        <v>35.039062999999999</v>
      </c>
      <c r="S214" s="12">
        <f t="shared" si="31"/>
        <v>35.039062999999999</v>
      </c>
    </row>
    <row r="216" spans="1:19" x14ac:dyDescent="0.25">
      <c r="A216" s="17" t="str">
        <f>IF(ISNUMBER($A$2),CONCATENATE("A9",$A$2,"15"),"E0280")</f>
        <v>E0280</v>
      </c>
      <c r="B216" s="51" t="str">
        <f>INDEX('Paste Calib Data'!$1:$1048576,MATCH($A$216,'Paste Calib Data'!$A:$A,0)+(ROW()-ROW($A$216)),COLUMN())</f>
        <v>Timing, Base Table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13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13">
        <f>R218+1</f>
        <v>141</v>
      </c>
    </row>
    <row r="219" spans="1:19" x14ac:dyDescent="0.25">
      <c r="A219" s="13">
        <f>A220-1</f>
        <v>619</v>
      </c>
      <c r="B219" s="12">
        <f>B220</f>
        <v>0</v>
      </c>
      <c r="C219" s="12">
        <f t="shared" ref="C219:S219" si="32">C220</f>
        <v>0</v>
      </c>
      <c r="D219" s="12">
        <f t="shared" si="32"/>
        <v>0</v>
      </c>
      <c r="E219" s="12">
        <f t="shared" si="32"/>
        <v>0</v>
      </c>
      <c r="F219" s="12">
        <f t="shared" si="32"/>
        <v>0</v>
      </c>
      <c r="G219" s="12">
        <f t="shared" si="32"/>
        <v>0</v>
      </c>
      <c r="H219" s="12">
        <f t="shared" si="32"/>
        <v>0</v>
      </c>
      <c r="I219" s="12">
        <f t="shared" si="32"/>
        <v>0</v>
      </c>
      <c r="J219" s="12">
        <f t="shared" si="32"/>
        <v>0</v>
      </c>
      <c r="K219" s="12">
        <f t="shared" si="32"/>
        <v>0</v>
      </c>
      <c r="L219" s="12">
        <f t="shared" si="32"/>
        <v>0</v>
      </c>
      <c r="M219" s="12">
        <f t="shared" si="32"/>
        <v>0</v>
      </c>
      <c r="N219" s="12">
        <f t="shared" si="32"/>
        <v>0</v>
      </c>
      <c r="O219" s="12">
        <f t="shared" si="32"/>
        <v>0</v>
      </c>
      <c r="P219" s="12">
        <f t="shared" si="32"/>
        <v>0</v>
      </c>
      <c r="Q219" s="12">
        <f t="shared" si="32"/>
        <v>0</v>
      </c>
      <c r="R219" s="12">
        <f t="shared" si="32"/>
        <v>0</v>
      </c>
      <c r="S219" s="12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12">
        <f t="shared" ref="B220:B237" si="33">C220</f>
        <v>0</v>
      </c>
      <c r="C220" s="4">
        <f>INDEX('Paste Calib Data'!$1:$1048576,MATCH($A$216,'Paste Calib Data'!$A:$A,0)+(ROW()-ROW($A$216)-1),COLUMN()-1)</f>
        <v>0</v>
      </c>
      <c r="D220" s="4">
        <f>INDEX('Paste Calib Data'!$1:$1048576,MATCH($A$216,'Paste Calib Data'!$A:$A,0)+(ROW()-ROW($A$216)-1),COLUMN()-1)</f>
        <v>0</v>
      </c>
      <c r="E220" s="4">
        <f>INDEX('Paste Calib Data'!$1:$1048576,MATCH($A$216,'Paste Calib Data'!$A:$A,0)+(ROW()-ROW($A$216)-1),COLUMN()-1)</f>
        <v>0</v>
      </c>
      <c r="F220" s="4">
        <f>INDEX('Paste Calib Data'!$1:$1048576,MATCH($A$216,'Paste Calib Data'!$A:$A,0)+(ROW()-ROW($A$216)-1),COLUMN()-1)</f>
        <v>0</v>
      </c>
      <c r="G220" s="4">
        <f>INDEX('Paste Calib Data'!$1:$1048576,MATCH($A$216,'Paste Calib Data'!$A:$A,0)+(ROW()-ROW($A$216)-1),COLUMN()-1)</f>
        <v>0</v>
      </c>
      <c r="H220" s="4">
        <f>INDEX('Paste Calib Data'!$1:$1048576,MATCH($A$216,'Paste Calib Data'!$A:$A,0)+(ROW()-ROW($A$216)-1),COLUMN()-1)</f>
        <v>0</v>
      </c>
      <c r="I220" s="4">
        <f>INDEX('Paste Calib Data'!$1:$1048576,MATCH($A$216,'Paste Calib Data'!$A:$A,0)+(ROW()-ROW($A$216)-1),COLUMN()-1)</f>
        <v>0</v>
      </c>
      <c r="J220" s="4">
        <f>INDEX('Paste Calib Data'!$1:$1048576,MATCH($A$216,'Paste Calib Data'!$A:$A,0)+(ROW()-ROW($A$216)-1),COLUMN()-1)</f>
        <v>0</v>
      </c>
      <c r="K220" s="4">
        <f>INDEX('Paste Calib Data'!$1:$1048576,MATCH($A$216,'Paste Calib Data'!$A:$A,0)+(ROW()-ROW($A$216)-1),COLUMN()-1)</f>
        <v>0</v>
      </c>
      <c r="L220" s="4">
        <f>INDEX('Paste Calib Data'!$1:$1048576,MATCH($A$216,'Paste Calib Data'!$A:$A,0)+(ROW()-ROW($A$216)-1),COLUMN()-1)</f>
        <v>0</v>
      </c>
      <c r="M220" s="4">
        <f>INDEX('Paste Calib Data'!$1:$1048576,MATCH($A$216,'Paste Calib Data'!$A:$A,0)+(ROW()-ROW($A$216)-1),COLUMN()-1)</f>
        <v>0</v>
      </c>
      <c r="N220" s="4">
        <f>INDEX('Paste Calib Data'!$1:$1048576,MATCH($A$216,'Paste Calib Data'!$A:$A,0)+(ROW()-ROW($A$216)-1),COLUMN()-1)</f>
        <v>0</v>
      </c>
      <c r="O220" s="4">
        <f>INDEX('Paste Calib Data'!$1:$1048576,MATCH($A$216,'Paste Calib Data'!$A:$A,0)+(ROW()-ROW($A$216)-1),COLUMN()-1)</f>
        <v>0</v>
      </c>
      <c r="P220" s="4">
        <f>INDEX('Paste Calib Data'!$1:$1048576,MATCH($A$216,'Paste Calib Data'!$A:$A,0)+(ROW()-ROW($A$216)-1),COLUMN()-1)</f>
        <v>0</v>
      </c>
      <c r="Q220" s="4">
        <f>INDEX('Paste Calib Data'!$1:$1048576,MATCH($A$216,'Paste Calib Data'!$A:$A,0)+(ROW()-ROW($A$216)-1),COLUMN()-1)</f>
        <v>0</v>
      </c>
      <c r="R220" s="4">
        <f>INDEX('Paste Calib Data'!$1:$1048576,MATCH($A$216,'Paste Calib Data'!$A:$A,0)+(ROW()-ROW($A$216)-1),COLUMN()-1)</f>
        <v>0</v>
      </c>
      <c r="S220" s="12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12">
        <f t="shared" si="33"/>
        <v>7.96875</v>
      </c>
      <c r="C221" s="4">
        <f>INDEX('Paste Calib Data'!$1:$1048576,MATCH($A$216,'Paste Calib Data'!$A:$A,0)+(ROW()-ROW($A$216)-1),COLUMN()-1)</f>
        <v>7.96875</v>
      </c>
      <c r="D221" s="4">
        <f>INDEX('Paste Calib Data'!$1:$1048576,MATCH($A$216,'Paste Calib Data'!$A:$A,0)+(ROW()-ROW($A$216)-1),COLUMN()-1)</f>
        <v>7.96875</v>
      </c>
      <c r="E221" s="4">
        <f>INDEX('Paste Calib Data'!$1:$1048576,MATCH($A$216,'Paste Calib Data'!$A:$A,0)+(ROW()-ROW($A$216)-1),COLUMN()-1)</f>
        <v>7.96875</v>
      </c>
      <c r="F221" s="4">
        <f>INDEX('Paste Calib Data'!$1:$1048576,MATCH($A$216,'Paste Calib Data'!$A:$A,0)+(ROW()-ROW($A$216)-1),COLUMN()-1)</f>
        <v>7.96875</v>
      </c>
      <c r="G221" s="4">
        <f>INDEX('Paste Calib Data'!$1:$1048576,MATCH($A$216,'Paste Calib Data'!$A:$A,0)+(ROW()-ROW($A$216)-1),COLUMN()-1)</f>
        <v>7.96875</v>
      </c>
      <c r="H221" s="4">
        <f>INDEX('Paste Calib Data'!$1:$1048576,MATCH($A$216,'Paste Calib Data'!$A:$A,0)+(ROW()-ROW($A$216)-1),COLUMN()-1)</f>
        <v>7.96875</v>
      </c>
      <c r="I221" s="4">
        <f>INDEX('Paste Calib Data'!$1:$1048576,MATCH($A$216,'Paste Calib Data'!$A:$A,0)+(ROW()-ROW($A$216)-1),COLUMN()-1)</f>
        <v>7.96875</v>
      </c>
      <c r="J221" s="4">
        <f>INDEX('Paste Calib Data'!$1:$1048576,MATCH($A$216,'Paste Calib Data'!$A:$A,0)+(ROW()-ROW($A$216)-1),COLUMN()-1)</f>
        <v>7.96875</v>
      </c>
      <c r="K221" s="4">
        <f>INDEX('Paste Calib Data'!$1:$1048576,MATCH($A$216,'Paste Calib Data'!$A:$A,0)+(ROW()-ROW($A$216)-1),COLUMN()-1)</f>
        <v>0</v>
      </c>
      <c r="L221" s="4">
        <f>INDEX('Paste Calib Data'!$1:$1048576,MATCH($A$216,'Paste Calib Data'!$A:$A,0)+(ROW()-ROW($A$216)-1),COLUMN()-1)</f>
        <v>0</v>
      </c>
      <c r="M221" s="4">
        <f>INDEX('Paste Calib Data'!$1:$1048576,MATCH($A$216,'Paste Calib Data'!$A:$A,0)+(ROW()-ROW($A$216)-1),COLUMN()-1)</f>
        <v>0</v>
      </c>
      <c r="N221" s="4">
        <f>INDEX('Paste Calib Data'!$1:$1048576,MATCH($A$216,'Paste Calib Data'!$A:$A,0)+(ROW()-ROW($A$216)-1),COLUMN()-1)</f>
        <v>0</v>
      </c>
      <c r="O221" s="4">
        <f>INDEX('Paste Calib Data'!$1:$1048576,MATCH($A$216,'Paste Calib Data'!$A:$A,0)+(ROW()-ROW($A$216)-1),COLUMN()-1)</f>
        <v>0</v>
      </c>
      <c r="P221" s="4">
        <f>INDEX('Paste Calib Data'!$1:$1048576,MATCH($A$216,'Paste Calib Data'!$A:$A,0)+(ROW()-ROW($A$216)-1),COLUMN()-1)</f>
        <v>0</v>
      </c>
      <c r="Q221" s="4">
        <f>INDEX('Paste Calib Data'!$1:$1048576,MATCH($A$216,'Paste Calib Data'!$A:$A,0)+(ROW()-ROW($A$216)-1),COLUMN()-1)</f>
        <v>0</v>
      </c>
      <c r="R221" s="4">
        <f>INDEX('Paste Calib Data'!$1:$1048576,MATCH($A$216,'Paste Calib Data'!$A:$A,0)+(ROW()-ROW($A$216)-1),COLUMN()-1)</f>
        <v>0</v>
      </c>
      <c r="S221" s="12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12">
        <f t="shared" si="33"/>
        <v>7.96875</v>
      </c>
      <c r="C222" s="4">
        <f>INDEX('Paste Calib Data'!$1:$1048576,MATCH($A$216,'Paste Calib Data'!$A:$A,0)+(ROW()-ROW($A$216)-1),COLUMN()-1)</f>
        <v>7.96875</v>
      </c>
      <c r="D222" s="4">
        <f>INDEX('Paste Calib Data'!$1:$1048576,MATCH($A$216,'Paste Calib Data'!$A:$A,0)+(ROW()-ROW($A$216)-1),COLUMN()-1)</f>
        <v>7.96875</v>
      </c>
      <c r="E222" s="4">
        <f>INDEX('Paste Calib Data'!$1:$1048576,MATCH($A$216,'Paste Calib Data'!$A:$A,0)+(ROW()-ROW($A$216)-1),COLUMN()-1)</f>
        <v>7.96875</v>
      </c>
      <c r="F222" s="4">
        <f>INDEX('Paste Calib Data'!$1:$1048576,MATCH($A$216,'Paste Calib Data'!$A:$A,0)+(ROW()-ROW($A$216)-1),COLUMN()-1)</f>
        <v>7.96875</v>
      </c>
      <c r="G222" s="4">
        <f>INDEX('Paste Calib Data'!$1:$1048576,MATCH($A$216,'Paste Calib Data'!$A:$A,0)+(ROW()-ROW($A$216)-1),COLUMN()-1)</f>
        <v>7.96875</v>
      </c>
      <c r="H222" s="4">
        <f>INDEX('Paste Calib Data'!$1:$1048576,MATCH($A$216,'Paste Calib Data'!$A:$A,0)+(ROW()-ROW($A$216)-1),COLUMN()-1)</f>
        <v>7.96875</v>
      </c>
      <c r="I222" s="4">
        <f>INDEX('Paste Calib Data'!$1:$1048576,MATCH($A$216,'Paste Calib Data'!$A:$A,0)+(ROW()-ROW($A$216)-1),COLUMN()-1)</f>
        <v>7.96875</v>
      </c>
      <c r="J222" s="4">
        <f>INDEX('Paste Calib Data'!$1:$1048576,MATCH($A$216,'Paste Calib Data'!$A:$A,0)+(ROW()-ROW($A$216)-1),COLUMN()-1)</f>
        <v>7.96875</v>
      </c>
      <c r="K222" s="4">
        <f>INDEX('Paste Calib Data'!$1:$1048576,MATCH($A$216,'Paste Calib Data'!$A:$A,0)+(ROW()-ROW($A$216)-1),COLUMN()-1)</f>
        <v>0</v>
      </c>
      <c r="L222" s="4">
        <f>INDEX('Paste Calib Data'!$1:$1048576,MATCH($A$216,'Paste Calib Data'!$A:$A,0)+(ROW()-ROW($A$216)-1),COLUMN()-1)</f>
        <v>0</v>
      </c>
      <c r="M222" s="4">
        <f>INDEX('Paste Calib Data'!$1:$1048576,MATCH($A$216,'Paste Calib Data'!$A:$A,0)+(ROW()-ROW($A$216)-1),COLUMN()-1)</f>
        <v>0</v>
      </c>
      <c r="N222" s="4">
        <f>INDEX('Paste Calib Data'!$1:$1048576,MATCH($A$216,'Paste Calib Data'!$A:$A,0)+(ROW()-ROW($A$216)-1),COLUMN()-1)</f>
        <v>0</v>
      </c>
      <c r="O222" s="4">
        <f>INDEX('Paste Calib Data'!$1:$1048576,MATCH($A$216,'Paste Calib Data'!$A:$A,0)+(ROW()-ROW($A$216)-1),COLUMN()-1)</f>
        <v>0</v>
      </c>
      <c r="P222" s="4">
        <f>INDEX('Paste Calib Data'!$1:$1048576,MATCH($A$216,'Paste Calib Data'!$A:$A,0)+(ROW()-ROW($A$216)-1),COLUMN()-1)</f>
        <v>0</v>
      </c>
      <c r="Q222" s="4">
        <f>INDEX('Paste Calib Data'!$1:$1048576,MATCH($A$216,'Paste Calib Data'!$A:$A,0)+(ROW()-ROW($A$216)-1),COLUMN()-1)</f>
        <v>0</v>
      </c>
      <c r="R222" s="4">
        <f>INDEX('Paste Calib Data'!$1:$1048576,MATCH($A$216,'Paste Calib Data'!$A:$A,0)+(ROW()-ROW($A$216)-1),COLUMN()-1)</f>
        <v>0</v>
      </c>
      <c r="S222" s="12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12">
        <f t="shared" si="33"/>
        <v>11.015625</v>
      </c>
      <c r="C223" s="4">
        <f>INDEX('Paste Calib Data'!$1:$1048576,MATCH($A$216,'Paste Calib Data'!$A:$A,0)+(ROW()-ROW($A$216)-1),COLUMN()-1)</f>
        <v>11.015625</v>
      </c>
      <c r="D223" s="4">
        <f>INDEX('Paste Calib Data'!$1:$1048576,MATCH($A$216,'Paste Calib Data'!$A:$A,0)+(ROW()-ROW($A$216)-1),COLUMN()-1)</f>
        <v>11.015625</v>
      </c>
      <c r="E223" s="4">
        <f>INDEX('Paste Calib Data'!$1:$1048576,MATCH($A$216,'Paste Calib Data'!$A:$A,0)+(ROW()-ROW($A$216)-1),COLUMN()-1)</f>
        <v>11.015625</v>
      </c>
      <c r="F223" s="4">
        <f>INDEX('Paste Calib Data'!$1:$1048576,MATCH($A$216,'Paste Calib Data'!$A:$A,0)+(ROW()-ROW($A$216)-1),COLUMN()-1)</f>
        <v>11.015625</v>
      </c>
      <c r="G223" s="4">
        <f>INDEX('Paste Calib Data'!$1:$1048576,MATCH($A$216,'Paste Calib Data'!$A:$A,0)+(ROW()-ROW($A$216)-1),COLUMN()-1)</f>
        <v>11.015625</v>
      </c>
      <c r="H223" s="4">
        <f>INDEX('Paste Calib Data'!$1:$1048576,MATCH($A$216,'Paste Calib Data'!$A:$A,0)+(ROW()-ROW($A$216)-1),COLUMN()-1)</f>
        <v>11.015625</v>
      </c>
      <c r="I223" s="4">
        <f>INDEX('Paste Calib Data'!$1:$1048576,MATCH($A$216,'Paste Calib Data'!$A:$A,0)+(ROW()-ROW($A$216)-1),COLUMN()-1)</f>
        <v>11.015625</v>
      </c>
      <c r="J223" s="4">
        <f>INDEX('Paste Calib Data'!$1:$1048576,MATCH($A$216,'Paste Calib Data'!$A:$A,0)+(ROW()-ROW($A$216)-1),COLUMN()-1)</f>
        <v>11.015625</v>
      </c>
      <c r="K223" s="4">
        <f>INDEX('Paste Calib Data'!$1:$1048576,MATCH($A$216,'Paste Calib Data'!$A:$A,0)+(ROW()-ROW($A$216)-1),COLUMN()-1)</f>
        <v>0</v>
      </c>
      <c r="L223" s="4">
        <f>INDEX('Paste Calib Data'!$1:$1048576,MATCH($A$216,'Paste Calib Data'!$A:$A,0)+(ROW()-ROW($A$216)-1),COLUMN()-1)</f>
        <v>0</v>
      </c>
      <c r="M223" s="4">
        <f>INDEX('Paste Calib Data'!$1:$1048576,MATCH($A$216,'Paste Calib Data'!$A:$A,0)+(ROW()-ROW($A$216)-1),COLUMN()-1)</f>
        <v>0</v>
      </c>
      <c r="N223" s="4">
        <f>INDEX('Paste Calib Data'!$1:$1048576,MATCH($A$216,'Paste Calib Data'!$A:$A,0)+(ROW()-ROW($A$216)-1),COLUMN()-1)</f>
        <v>0</v>
      </c>
      <c r="O223" s="4">
        <f>INDEX('Paste Calib Data'!$1:$1048576,MATCH($A$216,'Paste Calib Data'!$A:$A,0)+(ROW()-ROW($A$216)-1),COLUMN()-1)</f>
        <v>0</v>
      </c>
      <c r="P223" s="4">
        <f>INDEX('Paste Calib Data'!$1:$1048576,MATCH($A$216,'Paste Calib Data'!$A:$A,0)+(ROW()-ROW($A$216)-1),COLUMN()-1)</f>
        <v>0</v>
      </c>
      <c r="Q223" s="4">
        <f>INDEX('Paste Calib Data'!$1:$1048576,MATCH($A$216,'Paste Calib Data'!$A:$A,0)+(ROW()-ROW($A$216)-1),COLUMN()-1)</f>
        <v>0</v>
      </c>
      <c r="R223" s="4">
        <f>INDEX('Paste Calib Data'!$1:$1048576,MATCH($A$216,'Paste Calib Data'!$A:$A,0)+(ROW()-ROW($A$216)-1),COLUMN()-1)</f>
        <v>0</v>
      </c>
      <c r="S223" s="12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12">
        <f t="shared" si="33"/>
        <v>13.476563000000001</v>
      </c>
      <c r="C224" s="4">
        <f>INDEX('Paste Calib Data'!$1:$1048576,MATCH($A$216,'Paste Calib Data'!$A:$A,0)+(ROW()-ROW($A$216)-1),COLUMN()-1)</f>
        <v>13.476563000000001</v>
      </c>
      <c r="D224" s="4">
        <f>INDEX('Paste Calib Data'!$1:$1048576,MATCH($A$216,'Paste Calib Data'!$A:$A,0)+(ROW()-ROW($A$216)-1),COLUMN()-1)</f>
        <v>13.476563000000001</v>
      </c>
      <c r="E224" s="4">
        <f>INDEX('Paste Calib Data'!$1:$1048576,MATCH($A$216,'Paste Calib Data'!$A:$A,0)+(ROW()-ROW($A$216)-1),COLUMN()-1)</f>
        <v>13.476563000000001</v>
      </c>
      <c r="F224" s="4">
        <f>INDEX('Paste Calib Data'!$1:$1048576,MATCH($A$216,'Paste Calib Data'!$A:$A,0)+(ROW()-ROW($A$216)-1),COLUMN()-1)</f>
        <v>13.476563000000001</v>
      </c>
      <c r="G224" s="4">
        <f>INDEX('Paste Calib Data'!$1:$1048576,MATCH($A$216,'Paste Calib Data'!$A:$A,0)+(ROW()-ROW($A$216)-1),COLUMN()-1)</f>
        <v>13.476563000000001</v>
      </c>
      <c r="H224" s="4">
        <f>INDEX('Paste Calib Data'!$1:$1048576,MATCH($A$216,'Paste Calib Data'!$A:$A,0)+(ROW()-ROW($A$216)-1),COLUMN()-1)</f>
        <v>13.476563000000001</v>
      </c>
      <c r="I224" s="4">
        <f>INDEX('Paste Calib Data'!$1:$1048576,MATCH($A$216,'Paste Calib Data'!$A:$A,0)+(ROW()-ROW($A$216)-1),COLUMN()-1)</f>
        <v>13.476563000000001</v>
      </c>
      <c r="J224" s="4">
        <f>INDEX('Paste Calib Data'!$1:$1048576,MATCH($A$216,'Paste Calib Data'!$A:$A,0)+(ROW()-ROW($A$216)-1),COLUMN()-1)</f>
        <v>13.476563000000001</v>
      </c>
      <c r="K224" s="4">
        <f>INDEX('Paste Calib Data'!$1:$1048576,MATCH($A$216,'Paste Calib Data'!$A:$A,0)+(ROW()-ROW($A$216)-1),COLUMN()-1)</f>
        <v>0</v>
      </c>
      <c r="L224" s="4">
        <f>INDEX('Paste Calib Data'!$1:$1048576,MATCH($A$216,'Paste Calib Data'!$A:$A,0)+(ROW()-ROW($A$216)-1),COLUMN()-1)</f>
        <v>0</v>
      </c>
      <c r="M224" s="4">
        <f>INDEX('Paste Calib Data'!$1:$1048576,MATCH($A$216,'Paste Calib Data'!$A:$A,0)+(ROW()-ROW($A$216)-1),COLUMN()-1)</f>
        <v>0</v>
      </c>
      <c r="N224" s="4">
        <f>INDEX('Paste Calib Data'!$1:$1048576,MATCH($A$216,'Paste Calib Data'!$A:$A,0)+(ROW()-ROW($A$216)-1),COLUMN()-1)</f>
        <v>0</v>
      </c>
      <c r="O224" s="4">
        <f>INDEX('Paste Calib Data'!$1:$1048576,MATCH($A$216,'Paste Calib Data'!$A:$A,0)+(ROW()-ROW($A$216)-1),COLUMN()-1)</f>
        <v>0</v>
      </c>
      <c r="P224" s="4">
        <f>INDEX('Paste Calib Data'!$1:$1048576,MATCH($A$216,'Paste Calib Data'!$A:$A,0)+(ROW()-ROW($A$216)-1),COLUMN()-1)</f>
        <v>0</v>
      </c>
      <c r="Q224" s="4">
        <f>INDEX('Paste Calib Data'!$1:$1048576,MATCH($A$216,'Paste Calib Data'!$A:$A,0)+(ROW()-ROW($A$216)-1),COLUMN()-1)</f>
        <v>0</v>
      </c>
      <c r="R224" s="4">
        <f>INDEX('Paste Calib Data'!$1:$1048576,MATCH($A$216,'Paste Calib Data'!$A:$A,0)+(ROW()-ROW($A$216)-1),COLUMN()-1)</f>
        <v>0</v>
      </c>
      <c r="S224" s="12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12">
        <f t="shared" si="33"/>
        <v>14.0625</v>
      </c>
      <c r="C225" s="4">
        <f>INDEX('Paste Calib Data'!$1:$1048576,MATCH($A$216,'Paste Calib Data'!$A:$A,0)+(ROW()-ROW($A$216)-1),COLUMN()-1)</f>
        <v>14.0625</v>
      </c>
      <c r="D225" s="4">
        <f>INDEX('Paste Calib Data'!$1:$1048576,MATCH($A$216,'Paste Calib Data'!$A:$A,0)+(ROW()-ROW($A$216)-1),COLUMN()-1)</f>
        <v>14.0625</v>
      </c>
      <c r="E225" s="4">
        <f>INDEX('Paste Calib Data'!$1:$1048576,MATCH($A$216,'Paste Calib Data'!$A:$A,0)+(ROW()-ROW($A$216)-1),COLUMN()-1)</f>
        <v>14.0625</v>
      </c>
      <c r="F225" s="4">
        <f>INDEX('Paste Calib Data'!$1:$1048576,MATCH($A$216,'Paste Calib Data'!$A:$A,0)+(ROW()-ROW($A$216)-1),COLUMN()-1)</f>
        <v>14.0625</v>
      </c>
      <c r="G225" s="4">
        <f>INDEX('Paste Calib Data'!$1:$1048576,MATCH($A$216,'Paste Calib Data'!$A:$A,0)+(ROW()-ROW($A$216)-1),COLUMN()-1)</f>
        <v>14.0625</v>
      </c>
      <c r="H225" s="4">
        <f>INDEX('Paste Calib Data'!$1:$1048576,MATCH($A$216,'Paste Calib Data'!$A:$A,0)+(ROW()-ROW($A$216)-1),COLUMN()-1)</f>
        <v>14.0625</v>
      </c>
      <c r="I225" s="4">
        <f>INDEX('Paste Calib Data'!$1:$1048576,MATCH($A$216,'Paste Calib Data'!$A:$A,0)+(ROW()-ROW($A$216)-1),COLUMN()-1)</f>
        <v>14.0625</v>
      </c>
      <c r="J225" s="4">
        <f>INDEX('Paste Calib Data'!$1:$1048576,MATCH($A$216,'Paste Calib Data'!$A:$A,0)+(ROW()-ROW($A$216)-1),COLUMN()-1)</f>
        <v>14.0625</v>
      </c>
      <c r="K225" s="4">
        <f>INDEX('Paste Calib Data'!$1:$1048576,MATCH($A$216,'Paste Calib Data'!$A:$A,0)+(ROW()-ROW($A$216)-1),COLUMN()-1)</f>
        <v>0</v>
      </c>
      <c r="L225" s="4">
        <f>INDEX('Paste Calib Data'!$1:$1048576,MATCH($A$216,'Paste Calib Data'!$A:$A,0)+(ROW()-ROW($A$216)-1),COLUMN()-1)</f>
        <v>0</v>
      </c>
      <c r="M225" s="4">
        <f>INDEX('Paste Calib Data'!$1:$1048576,MATCH($A$216,'Paste Calib Data'!$A:$A,0)+(ROW()-ROW($A$216)-1),COLUMN()-1)</f>
        <v>0</v>
      </c>
      <c r="N225" s="4">
        <f>INDEX('Paste Calib Data'!$1:$1048576,MATCH($A$216,'Paste Calib Data'!$A:$A,0)+(ROW()-ROW($A$216)-1),COLUMN()-1)</f>
        <v>0</v>
      </c>
      <c r="O225" s="4">
        <f>INDEX('Paste Calib Data'!$1:$1048576,MATCH($A$216,'Paste Calib Data'!$A:$A,0)+(ROW()-ROW($A$216)-1),COLUMN()-1)</f>
        <v>0</v>
      </c>
      <c r="P225" s="4">
        <f>INDEX('Paste Calib Data'!$1:$1048576,MATCH($A$216,'Paste Calib Data'!$A:$A,0)+(ROW()-ROW($A$216)-1),COLUMN()-1)</f>
        <v>0</v>
      </c>
      <c r="Q225" s="4">
        <f>INDEX('Paste Calib Data'!$1:$1048576,MATCH($A$216,'Paste Calib Data'!$A:$A,0)+(ROW()-ROW($A$216)-1),COLUMN()-1)</f>
        <v>0</v>
      </c>
      <c r="R225" s="4">
        <f>INDEX('Paste Calib Data'!$1:$1048576,MATCH($A$216,'Paste Calib Data'!$A:$A,0)+(ROW()-ROW($A$216)-1),COLUMN()-1)</f>
        <v>0</v>
      </c>
      <c r="S225" s="12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12">
        <f t="shared" si="33"/>
        <v>14.648438000000001</v>
      </c>
      <c r="C226" s="4">
        <f>INDEX('Paste Calib Data'!$1:$1048576,MATCH($A$216,'Paste Calib Data'!$A:$A,0)+(ROW()-ROW($A$216)-1),COLUMN()-1)</f>
        <v>14.648438000000001</v>
      </c>
      <c r="D226" s="4">
        <f>INDEX('Paste Calib Data'!$1:$1048576,MATCH($A$216,'Paste Calib Data'!$A:$A,0)+(ROW()-ROW($A$216)-1),COLUMN()-1)</f>
        <v>14.648438000000001</v>
      </c>
      <c r="E226" s="4">
        <f>INDEX('Paste Calib Data'!$1:$1048576,MATCH($A$216,'Paste Calib Data'!$A:$A,0)+(ROW()-ROW($A$216)-1),COLUMN()-1)</f>
        <v>14.648438000000001</v>
      </c>
      <c r="F226" s="4">
        <f>INDEX('Paste Calib Data'!$1:$1048576,MATCH($A$216,'Paste Calib Data'!$A:$A,0)+(ROW()-ROW($A$216)-1),COLUMN()-1)</f>
        <v>14.648438000000001</v>
      </c>
      <c r="G226" s="4">
        <f>INDEX('Paste Calib Data'!$1:$1048576,MATCH($A$216,'Paste Calib Data'!$A:$A,0)+(ROW()-ROW($A$216)-1),COLUMN()-1)</f>
        <v>14.648438000000001</v>
      </c>
      <c r="H226" s="4">
        <f>INDEX('Paste Calib Data'!$1:$1048576,MATCH($A$216,'Paste Calib Data'!$A:$A,0)+(ROW()-ROW($A$216)-1),COLUMN()-1)</f>
        <v>14.648438000000001</v>
      </c>
      <c r="I226" s="4">
        <f>INDEX('Paste Calib Data'!$1:$1048576,MATCH($A$216,'Paste Calib Data'!$A:$A,0)+(ROW()-ROW($A$216)-1),COLUMN()-1)</f>
        <v>14.648438000000001</v>
      </c>
      <c r="J226" s="4">
        <f>INDEX('Paste Calib Data'!$1:$1048576,MATCH($A$216,'Paste Calib Data'!$A:$A,0)+(ROW()-ROW($A$216)-1),COLUMN()-1)</f>
        <v>14.648438000000001</v>
      </c>
      <c r="K226" s="4">
        <f>INDEX('Paste Calib Data'!$1:$1048576,MATCH($A$216,'Paste Calib Data'!$A:$A,0)+(ROW()-ROW($A$216)-1),COLUMN()-1)</f>
        <v>0</v>
      </c>
      <c r="L226" s="4">
        <f>INDEX('Paste Calib Data'!$1:$1048576,MATCH($A$216,'Paste Calib Data'!$A:$A,0)+(ROW()-ROW($A$216)-1),COLUMN()-1)</f>
        <v>0</v>
      </c>
      <c r="M226" s="4">
        <f>INDEX('Paste Calib Data'!$1:$1048576,MATCH($A$216,'Paste Calib Data'!$A:$A,0)+(ROW()-ROW($A$216)-1),COLUMN()-1)</f>
        <v>0</v>
      </c>
      <c r="N226" s="4">
        <f>INDEX('Paste Calib Data'!$1:$1048576,MATCH($A$216,'Paste Calib Data'!$A:$A,0)+(ROW()-ROW($A$216)-1),COLUMN()-1)</f>
        <v>0</v>
      </c>
      <c r="O226" s="4">
        <f>INDEX('Paste Calib Data'!$1:$1048576,MATCH($A$216,'Paste Calib Data'!$A:$A,0)+(ROW()-ROW($A$216)-1),COLUMN()-1)</f>
        <v>0</v>
      </c>
      <c r="P226" s="4">
        <f>INDEX('Paste Calib Data'!$1:$1048576,MATCH($A$216,'Paste Calib Data'!$A:$A,0)+(ROW()-ROW($A$216)-1),COLUMN()-1)</f>
        <v>0</v>
      </c>
      <c r="Q226" s="4">
        <f>INDEX('Paste Calib Data'!$1:$1048576,MATCH($A$216,'Paste Calib Data'!$A:$A,0)+(ROW()-ROW($A$216)-1),COLUMN()-1)</f>
        <v>0</v>
      </c>
      <c r="R226" s="4">
        <f>INDEX('Paste Calib Data'!$1:$1048576,MATCH($A$216,'Paste Calib Data'!$A:$A,0)+(ROW()-ROW($A$216)-1),COLUMN()-1)</f>
        <v>0</v>
      </c>
      <c r="S226" s="12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12">
        <f t="shared" si="33"/>
        <v>15.234375</v>
      </c>
      <c r="C227" s="4">
        <f>INDEX('Paste Calib Data'!$1:$1048576,MATCH($A$216,'Paste Calib Data'!$A:$A,0)+(ROW()-ROW($A$216)-1),COLUMN()-1)</f>
        <v>15.234375</v>
      </c>
      <c r="D227" s="4">
        <f>INDEX('Paste Calib Data'!$1:$1048576,MATCH($A$216,'Paste Calib Data'!$A:$A,0)+(ROW()-ROW($A$216)-1),COLUMN()-1)</f>
        <v>15.234375</v>
      </c>
      <c r="E227" s="4">
        <f>INDEX('Paste Calib Data'!$1:$1048576,MATCH($A$216,'Paste Calib Data'!$A:$A,0)+(ROW()-ROW($A$216)-1),COLUMN()-1)</f>
        <v>15.234375</v>
      </c>
      <c r="F227" s="4">
        <f>INDEX('Paste Calib Data'!$1:$1048576,MATCH($A$216,'Paste Calib Data'!$A:$A,0)+(ROW()-ROW($A$216)-1),COLUMN()-1)</f>
        <v>15.234375</v>
      </c>
      <c r="G227" s="4">
        <f>INDEX('Paste Calib Data'!$1:$1048576,MATCH($A$216,'Paste Calib Data'!$A:$A,0)+(ROW()-ROW($A$216)-1),COLUMN()-1)</f>
        <v>15.234375</v>
      </c>
      <c r="H227" s="4">
        <f>INDEX('Paste Calib Data'!$1:$1048576,MATCH($A$216,'Paste Calib Data'!$A:$A,0)+(ROW()-ROW($A$216)-1),COLUMN()-1)</f>
        <v>15.234375</v>
      </c>
      <c r="I227" s="4">
        <f>INDEX('Paste Calib Data'!$1:$1048576,MATCH($A$216,'Paste Calib Data'!$A:$A,0)+(ROW()-ROW($A$216)-1),COLUMN()-1)</f>
        <v>15.234375</v>
      </c>
      <c r="J227" s="4">
        <f>INDEX('Paste Calib Data'!$1:$1048576,MATCH($A$216,'Paste Calib Data'!$A:$A,0)+(ROW()-ROW($A$216)-1),COLUMN()-1)</f>
        <v>15.234375</v>
      </c>
      <c r="K227" s="4">
        <f>INDEX('Paste Calib Data'!$1:$1048576,MATCH($A$216,'Paste Calib Data'!$A:$A,0)+(ROW()-ROW($A$216)-1),COLUMN()-1)</f>
        <v>0</v>
      </c>
      <c r="L227" s="4">
        <f>INDEX('Paste Calib Data'!$1:$1048576,MATCH($A$216,'Paste Calib Data'!$A:$A,0)+(ROW()-ROW($A$216)-1),COLUMN()-1)</f>
        <v>0</v>
      </c>
      <c r="M227" s="4">
        <f>INDEX('Paste Calib Data'!$1:$1048576,MATCH($A$216,'Paste Calib Data'!$A:$A,0)+(ROW()-ROW($A$216)-1),COLUMN()-1)</f>
        <v>0</v>
      </c>
      <c r="N227" s="4">
        <f>INDEX('Paste Calib Data'!$1:$1048576,MATCH($A$216,'Paste Calib Data'!$A:$A,0)+(ROW()-ROW($A$216)-1),COLUMN()-1)</f>
        <v>0</v>
      </c>
      <c r="O227" s="4">
        <f>INDEX('Paste Calib Data'!$1:$1048576,MATCH($A$216,'Paste Calib Data'!$A:$A,0)+(ROW()-ROW($A$216)-1),COLUMN()-1)</f>
        <v>0</v>
      </c>
      <c r="P227" s="4">
        <f>INDEX('Paste Calib Data'!$1:$1048576,MATCH($A$216,'Paste Calib Data'!$A:$A,0)+(ROW()-ROW($A$216)-1),COLUMN()-1)</f>
        <v>0</v>
      </c>
      <c r="Q227" s="4">
        <f>INDEX('Paste Calib Data'!$1:$1048576,MATCH($A$216,'Paste Calib Data'!$A:$A,0)+(ROW()-ROW($A$216)-1),COLUMN()-1)</f>
        <v>0</v>
      </c>
      <c r="R227" s="4">
        <f>INDEX('Paste Calib Data'!$1:$1048576,MATCH($A$216,'Paste Calib Data'!$A:$A,0)+(ROW()-ROW($A$216)-1),COLUMN()-1)</f>
        <v>0</v>
      </c>
      <c r="S227" s="12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12">
        <f t="shared" si="33"/>
        <v>15.46875</v>
      </c>
      <c r="C228" s="4">
        <f>INDEX('Paste Calib Data'!$1:$1048576,MATCH($A$216,'Paste Calib Data'!$A:$A,0)+(ROW()-ROW($A$216)-1),COLUMN()-1)</f>
        <v>15.46875</v>
      </c>
      <c r="D228" s="4">
        <f>INDEX('Paste Calib Data'!$1:$1048576,MATCH($A$216,'Paste Calib Data'!$A:$A,0)+(ROW()-ROW($A$216)-1),COLUMN()-1)</f>
        <v>15.46875</v>
      </c>
      <c r="E228" s="4">
        <f>INDEX('Paste Calib Data'!$1:$1048576,MATCH($A$216,'Paste Calib Data'!$A:$A,0)+(ROW()-ROW($A$216)-1),COLUMN()-1)</f>
        <v>15.46875</v>
      </c>
      <c r="F228" s="4">
        <f>INDEX('Paste Calib Data'!$1:$1048576,MATCH($A$216,'Paste Calib Data'!$A:$A,0)+(ROW()-ROW($A$216)-1),COLUMN()-1)</f>
        <v>15.46875</v>
      </c>
      <c r="G228" s="4">
        <f>INDEX('Paste Calib Data'!$1:$1048576,MATCH($A$216,'Paste Calib Data'!$A:$A,0)+(ROW()-ROW($A$216)-1),COLUMN()-1)</f>
        <v>15.46875</v>
      </c>
      <c r="H228" s="4">
        <f>INDEX('Paste Calib Data'!$1:$1048576,MATCH($A$216,'Paste Calib Data'!$A:$A,0)+(ROW()-ROW($A$216)-1),COLUMN()-1)</f>
        <v>15.46875</v>
      </c>
      <c r="I228" s="4">
        <f>INDEX('Paste Calib Data'!$1:$1048576,MATCH($A$216,'Paste Calib Data'!$A:$A,0)+(ROW()-ROW($A$216)-1),COLUMN()-1)</f>
        <v>15.46875</v>
      </c>
      <c r="J228" s="4">
        <f>INDEX('Paste Calib Data'!$1:$1048576,MATCH($A$216,'Paste Calib Data'!$A:$A,0)+(ROW()-ROW($A$216)-1),COLUMN()-1)</f>
        <v>15.46875</v>
      </c>
      <c r="K228" s="4">
        <f>INDEX('Paste Calib Data'!$1:$1048576,MATCH($A$216,'Paste Calib Data'!$A:$A,0)+(ROW()-ROW($A$216)-1),COLUMN()-1)</f>
        <v>0</v>
      </c>
      <c r="L228" s="4">
        <f>INDEX('Paste Calib Data'!$1:$1048576,MATCH($A$216,'Paste Calib Data'!$A:$A,0)+(ROW()-ROW($A$216)-1),COLUMN()-1)</f>
        <v>0</v>
      </c>
      <c r="M228" s="4">
        <f>INDEX('Paste Calib Data'!$1:$1048576,MATCH($A$216,'Paste Calib Data'!$A:$A,0)+(ROW()-ROW($A$216)-1),COLUMN()-1)</f>
        <v>0</v>
      </c>
      <c r="N228" s="4">
        <f>INDEX('Paste Calib Data'!$1:$1048576,MATCH($A$216,'Paste Calib Data'!$A:$A,0)+(ROW()-ROW($A$216)-1),COLUMN()-1)</f>
        <v>0</v>
      </c>
      <c r="O228" s="4">
        <f>INDEX('Paste Calib Data'!$1:$1048576,MATCH($A$216,'Paste Calib Data'!$A:$A,0)+(ROW()-ROW($A$216)-1),COLUMN()-1)</f>
        <v>0</v>
      </c>
      <c r="P228" s="4">
        <f>INDEX('Paste Calib Data'!$1:$1048576,MATCH($A$216,'Paste Calib Data'!$A:$A,0)+(ROW()-ROW($A$216)-1),COLUMN()-1)</f>
        <v>0</v>
      </c>
      <c r="Q228" s="4">
        <f>INDEX('Paste Calib Data'!$1:$1048576,MATCH($A$216,'Paste Calib Data'!$A:$A,0)+(ROW()-ROW($A$216)-1),COLUMN()-1)</f>
        <v>0</v>
      </c>
      <c r="R228" s="4">
        <f>INDEX('Paste Calib Data'!$1:$1048576,MATCH($A$216,'Paste Calib Data'!$A:$A,0)+(ROW()-ROW($A$216)-1),COLUMN()-1)</f>
        <v>0</v>
      </c>
      <c r="S228" s="12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12">
        <f t="shared" si="33"/>
        <v>15.46875</v>
      </c>
      <c r="C229" s="4">
        <f>INDEX('Paste Calib Data'!$1:$1048576,MATCH($A$216,'Paste Calib Data'!$A:$A,0)+(ROW()-ROW($A$216)-1),COLUMN()-1)</f>
        <v>15.46875</v>
      </c>
      <c r="D229" s="4">
        <f>INDEX('Paste Calib Data'!$1:$1048576,MATCH($A$216,'Paste Calib Data'!$A:$A,0)+(ROW()-ROW($A$216)-1),COLUMN()-1)</f>
        <v>15.46875</v>
      </c>
      <c r="E229" s="4">
        <f>INDEX('Paste Calib Data'!$1:$1048576,MATCH($A$216,'Paste Calib Data'!$A:$A,0)+(ROW()-ROW($A$216)-1),COLUMN()-1)</f>
        <v>15.46875</v>
      </c>
      <c r="F229" s="4">
        <f>INDEX('Paste Calib Data'!$1:$1048576,MATCH($A$216,'Paste Calib Data'!$A:$A,0)+(ROW()-ROW($A$216)-1),COLUMN()-1)</f>
        <v>15.46875</v>
      </c>
      <c r="G229" s="4">
        <f>INDEX('Paste Calib Data'!$1:$1048576,MATCH($A$216,'Paste Calib Data'!$A:$A,0)+(ROW()-ROW($A$216)-1),COLUMN()-1)</f>
        <v>15.46875</v>
      </c>
      <c r="H229" s="4">
        <f>INDEX('Paste Calib Data'!$1:$1048576,MATCH($A$216,'Paste Calib Data'!$A:$A,0)+(ROW()-ROW($A$216)-1),COLUMN()-1)</f>
        <v>15.46875</v>
      </c>
      <c r="I229" s="4">
        <f>INDEX('Paste Calib Data'!$1:$1048576,MATCH($A$216,'Paste Calib Data'!$A:$A,0)+(ROW()-ROW($A$216)-1),COLUMN()-1)</f>
        <v>15.46875</v>
      </c>
      <c r="J229" s="4">
        <f>INDEX('Paste Calib Data'!$1:$1048576,MATCH($A$216,'Paste Calib Data'!$A:$A,0)+(ROW()-ROW($A$216)-1),COLUMN()-1)</f>
        <v>15.46875</v>
      </c>
      <c r="K229" s="4">
        <f>INDEX('Paste Calib Data'!$1:$1048576,MATCH($A$216,'Paste Calib Data'!$A:$A,0)+(ROW()-ROW($A$216)-1),COLUMN()-1)</f>
        <v>0</v>
      </c>
      <c r="L229" s="4">
        <f>INDEX('Paste Calib Data'!$1:$1048576,MATCH($A$216,'Paste Calib Data'!$A:$A,0)+(ROW()-ROW($A$216)-1),COLUMN()-1)</f>
        <v>0</v>
      </c>
      <c r="M229" s="4">
        <f>INDEX('Paste Calib Data'!$1:$1048576,MATCH($A$216,'Paste Calib Data'!$A:$A,0)+(ROW()-ROW($A$216)-1),COLUMN()-1)</f>
        <v>0</v>
      </c>
      <c r="N229" s="4">
        <f>INDEX('Paste Calib Data'!$1:$1048576,MATCH($A$216,'Paste Calib Data'!$A:$A,0)+(ROW()-ROW($A$216)-1),COLUMN()-1)</f>
        <v>0</v>
      </c>
      <c r="O229" s="4">
        <f>INDEX('Paste Calib Data'!$1:$1048576,MATCH($A$216,'Paste Calib Data'!$A:$A,0)+(ROW()-ROW($A$216)-1),COLUMN()-1)</f>
        <v>0</v>
      </c>
      <c r="P229" s="4">
        <f>INDEX('Paste Calib Data'!$1:$1048576,MATCH($A$216,'Paste Calib Data'!$A:$A,0)+(ROW()-ROW($A$216)-1),COLUMN()-1)</f>
        <v>0</v>
      </c>
      <c r="Q229" s="4">
        <f>INDEX('Paste Calib Data'!$1:$1048576,MATCH($A$216,'Paste Calib Data'!$A:$A,0)+(ROW()-ROW($A$216)-1),COLUMN()-1)</f>
        <v>0</v>
      </c>
      <c r="R229" s="4">
        <f>INDEX('Paste Calib Data'!$1:$1048576,MATCH($A$216,'Paste Calib Data'!$A:$A,0)+(ROW()-ROW($A$216)-1),COLUMN()-1)</f>
        <v>0</v>
      </c>
      <c r="S229" s="12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12">
        <f t="shared" si="33"/>
        <v>15.46875</v>
      </c>
      <c r="C230" s="4">
        <f>INDEX('Paste Calib Data'!$1:$1048576,MATCH($A$216,'Paste Calib Data'!$A:$A,0)+(ROW()-ROW($A$216)-1),COLUMN()-1)</f>
        <v>15.46875</v>
      </c>
      <c r="D230" s="4">
        <f>INDEX('Paste Calib Data'!$1:$1048576,MATCH($A$216,'Paste Calib Data'!$A:$A,0)+(ROW()-ROW($A$216)-1),COLUMN()-1)</f>
        <v>15.46875</v>
      </c>
      <c r="E230" s="4">
        <f>INDEX('Paste Calib Data'!$1:$1048576,MATCH($A$216,'Paste Calib Data'!$A:$A,0)+(ROW()-ROW($A$216)-1),COLUMN()-1)</f>
        <v>15.46875</v>
      </c>
      <c r="F230" s="4">
        <f>INDEX('Paste Calib Data'!$1:$1048576,MATCH($A$216,'Paste Calib Data'!$A:$A,0)+(ROW()-ROW($A$216)-1),COLUMN()-1)</f>
        <v>15.46875</v>
      </c>
      <c r="G230" s="4">
        <f>INDEX('Paste Calib Data'!$1:$1048576,MATCH($A$216,'Paste Calib Data'!$A:$A,0)+(ROW()-ROW($A$216)-1),COLUMN()-1)</f>
        <v>15.46875</v>
      </c>
      <c r="H230" s="4">
        <f>INDEX('Paste Calib Data'!$1:$1048576,MATCH($A$216,'Paste Calib Data'!$A:$A,0)+(ROW()-ROW($A$216)-1),COLUMN()-1)</f>
        <v>15.46875</v>
      </c>
      <c r="I230" s="4">
        <f>INDEX('Paste Calib Data'!$1:$1048576,MATCH($A$216,'Paste Calib Data'!$A:$A,0)+(ROW()-ROW($A$216)-1),COLUMN()-1)</f>
        <v>15.46875</v>
      </c>
      <c r="J230" s="4">
        <f>INDEX('Paste Calib Data'!$1:$1048576,MATCH($A$216,'Paste Calib Data'!$A:$A,0)+(ROW()-ROW($A$216)-1),COLUMN()-1)</f>
        <v>0</v>
      </c>
      <c r="K230" s="4">
        <f>INDEX('Paste Calib Data'!$1:$1048576,MATCH($A$216,'Paste Calib Data'!$A:$A,0)+(ROW()-ROW($A$216)-1),COLUMN()-1)</f>
        <v>0</v>
      </c>
      <c r="L230" s="4">
        <f>INDEX('Paste Calib Data'!$1:$1048576,MATCH($A$216,'Paste Calib Data'!$A:$A,0)+(ROW()-ROW($A$216)-1),COLUMN()-1)</f>
        <v>0</v>
      </c>
      <c r="M230" s="4">
        <f>INDEX('Paste Calib Data'!$1:$1048576,MATCH($A$216,'Paste Calib Data'!$A:$A,0)+(ROW()-ROW($A$216)-1),COLUMN()-1)</f>
        <v>0</v>
      </c>
      <c r="N230" s="4">
        <f>INDEX('Paste Calib Data'!$1:$1048576,MATCH($A$216,'Paste Calib Data'!$A:$A,0)+(ROW()-ROW($A$216)-1),COLUMN()-1)</f>
        <v>0</v>
      </c>
      <c r="O230" s="4">
        <f>INDEX('Paste Calib Data'!$1:$1048576,MATCH($A$216,'Paste Calib Data'!$A:$A,0)+(ROW()-ROW($A$216)-1),COLUMN()-1)</f>
        <v>0</v>
      </c>
      <c r="P230" s="4">
        <f>INDEX('Paste Calib Data'!$1:$1048576,MATCH($A$216,'Paste Calib Data'!$A:$A,0)+(ROW()-ROW($A$216)-1),COLUMN()-1)</f>
        <v>0</v>
      </c>
      <c r="Q230" s="4">
        <f>INDEX('Paste Calib Data'!$1:$1048576,MATCH($A$216,'Paste Calib Data'!$A:$A,0)+(ROW()-ROW($A$216)-1),COLUMN()-1)</f>
        <v>0</v>
      </c>
      <c r="R230" s="4">
        <f>INDEX('Paste Calib Data'!$1:$1048576,MATCH($A$216,'Paste Calib Data'!$A:$A,0)+(ROW()-ROW($A$216)-1),COLUMN()-1)</f>
        <v>0</v>
      </c>
      <c r="S230" s="12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12">
        <f t="shared" si="33"/>
        <v>15.46875</v>
      </c>
      <c r="C231" s="4">
        <f>INDEX('Paste Calib Data'!$1:$1048576,MATCH($A$216,'Paste Calib Data'!$A:$A,0)+(ROW()-ROW($A$216)-1),COLUMN()-1)</f>
        <v>15.46875</v>
      </c>
      <c r="D231" s="4">
        <f>INDEX('Paste Calib Data'!$1:$1048576,MATCH($A$216,'Paste Calib Data'!$A:$A,0)+(ROW()-ROW($A$216)-1),COLUMN()-1)</f>
        <v>15.46875</v>
      </c>
      <c r="E231" s="4">
        <f>INDEX('Paste Calib Data'!$1:$1048576,MATCH($A$216,'Paste Calib Data'!$A:$A,0)+(ROW()-ROW($A$216)-1),COLUMN()-1)</f>
        <v>15.46875</v>
      </c>
      <c r="F231" s="4">
        <f>INDEX('Paste Calib Data'!$1:$1048576,MATCH($A$216,'Paste Calib Data'!$A:$A,0)+(ROW()-ROW($A$216)-1),COLUMN()-1)</f>
        <v>15.46875</v>
      </c>
      <c r="G231" s="4">
        <f>INDEX('Paste Calib Data'!$1:$1048576,MATCH($A$216,'Paste Calib Data'!$A:$A,0)+(ROW()-ROW($A$216)-1),COLUMN()-1)</f>
        <v>15.46875</v>
      </c>
      <c r="H231" s="4">
        <f>INDEX('Paste Calib Data'!$1:$1048576,MATCH($A$216,'Paste Calib Data'!$A:$A,0)+(ROW()-ROW($A$216)-1),COLUMN()-1)</f>
        <v>15.46875</v>
      </c>
      <c r="I231" s="4">
        <f>INDEX('Paste Calib Data'!$1:$1048576,MATCH($A$216,'Paste Calib Data'!$A:$A,0)+(ROW()-ROW($A$216)-1),COLUMN()-1)</f>
        <v>15.46875</v>
      </c>
      <c r="J231" s="4">
        <f>INDEX('Paste Calib Data'!$1:$1048576,MATCH($A$216,'Paste Calib Data'!$A:$A,0)+(ROW()-ROW($A$216)-1),COLUMN()-1)</f>
        <v>7.96875</v>
      </c>
      <c r="K231" s="4">
        <f>INDEX('Paste Calib Data'!$1:$1048576,MATCH($A$216,'Paste Calib Data'!$A:$A,0)+(ROW()-ROW($A$216)-1),COLUMN()-1)</f>
        <v>7.96875</v>
      </c>
      <c r="L231" s="4">
        <f>INDEX('Paste Calib Data'!$1:$1048576,MATCH($A$216,'Paste Calib Data'!$A:$A,0)+(ROW()-ROW($A$216)-1),COLUMN()-1)</f>
        <v>7.96875</v>
      </c>
      <c r="M231" s="4">
        <f>INDEX('Paste Calib Data'!$1:$1048576,MATCH($A$216,'Paste Calib Data'!$A:$A,0)+(ROW()-ROW($A$216)-1),COLUMN()-1)</f>
        <v>7.96875</v>
      </c>
      <c r="N231" s="4">
        <f>INDEX('Paste Calib Data'!$1:$1048576,MATCH($A$216,'Paste Calib Data'!$A:$A,0)+(ROW()-ROW($A$216)-1),COLUMN()-1)</f>
        <v>7.96875</v>
      </c>
      <c r="O231" s="4">
        <f>INDEX('Paste Calib Data'!$1:$1048576,MATCH($A$216,'Paste Calib Data'!$A:$A,0)+(ROW()-ROW($A$216)-1),COLUMN()-1)</f>
        <v>7.03125</v>
      </c>
      <c r="P231" s="4">
        <f>INDEX('Paste Calib Data'!$1:$1048576,MATCH($A$216,'Paste Calib Data'!$A:$A,0)+(ROW()-ROW($A$216)-1),COLUMN()-1)</f>
        <v>7.96875</v>
      </c>
      <c r="Q231" s="4">
        <f>INDEX('Paste Calib Data'!$1:$1048576,MATCH($A$216,'Paste Calib Data'!$A:$A,0)+(ROW()-ROW($A$216)-1),COLUMN()-1)</f>
        <v>9.0234380000000005</v>
      </c>
      <c r="R231" s="4">
        <f>INDEX('Paste Calib Data'!$1:$1048576,MATCH($A$216,'Paste Calib Data'!$A:$A,0)+(ROW()-ROW($A$216)-1),COLUMN()-1)</f>
        <v>9.0234380000000005</v>
      </c>
      <c r="S231" s="12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12">
        <f t="shared" si="33"/>
        <v>15.46875</v>
      </c>
      <c r="C232" s="4">
        <f>INDEX('Paste Calib Data'!$1:$1048576,MATCH($A$216,'Paste Calib Data'!$A:$A,0)+(ROW()-ROW($A$216)-1),COLUMN()-1)</f>
        <v>15.46875</v>
      </c>
      <c r="D232" s="4">
        <f>INDEX('Paste Calib Data'!$1:$1048576,MATCH($A$216,'Paste Calib Data'!$A:$A,0)+(ROW()-ROW($A$216)-1),COLUMN()-1)</f>
        <v>15.46875</v>
      </c>
      <c r="E232" s="4">
        <f>INDEX('Paste Calib Data'!$1:$1048576,MATCH($A$216,'Paste Calib Data'!$A:$A,0)+(ROW()-ROW($A$216)-1),COLUMN()-1)</f>
        <v>15.46875</v>
      </c>
      <c r="F232" s="4">
        <f>INDEX('Paste Calib Data'!$1:$1048576,MATCH($A$216,'Paste Calib Data'!$A:$A,0)+(ROW()-ROW($A$216)-1),COLUMN()-1)</f>
        <v>15.46875</v>
      </c>
      <c r="G232" s="4">
        <f>INDEX('Paste Calib Data'!$1:$1048576,MATCH($A$216,'Paste Calib Data'!$A:$A,0)+(ROW()-ROW($A$216)-1),COLUMN()-1)</f>
        <v>15.46875</v>
      </c>
      <c r="H232" s="4">
        <f>INDEX('Paste Calib Data'!$1:$1048576,MATCH($A$216,'Paste Calib Data'!$A:$A,0)+(ROW()-ROW($A$216)-1),COLUMN()-1)</f>
        <v>15.46875</v>
      </c>
      <c r="I232" s="4">
        <f>INDEX('Paste Calib Data'!$1:$1048576,MATCH($A$216,'Paste Calib Data'!$A:$A,0)+(ROW()-ROW($A$216)-1),COLUMN()-1)</f>
        <v>15.46875</v>
      </c>
      <c r="J232" s="4">
        <f>INDEX('Paste Calib Data'!$1:$1048576,MATCH($A$216,'Paste Calib Data'!$A:$A,0)+(ROW()-ROW($A$216)-1),COLUMN()-1)</f>
        <v>7.96875</v>
      </c>
      <c r="K232" s="4">
        <f>INDEX('Paste Calib Data'!$1:$1048576,MATCH($A$216,'Paste Calib Data'!$A:$A,0)+(ROW()-ROW($A$216)-1),COLUMN()-1)</f>
        <v>12.539063000000001</v>
      </c>
      <c r="L232" s="4">
        <f>INDEX('Paste Calib Data'!$1:$1048576,MATCH($A$216,'Paste Calib Data'!$A:$A,0)+(ROW()-ROW($A$216)-1),COLUMN()-1)</f>
        <v>12.539063000000001</v>
      </c>
      <c r="M232" s="4">
        <f>INDEX('Paste Calib Data'!$1:$1048576,MATCH($A$216,'Paste Calib Data'!$A:$A,0)+(ROW()-ROW($A$216)-1),COLUMN()-1)</f>
        <v>12.539063000000001</v>
      </c>
      <c r="N232" s="4">
        <f>INDEX('Paste Calib Data'!$1:$1048576,MATCH($A$216,'Paste Calib Data'!$A:$A,0)+(ROW()-ROW($A$216)-1),COLUMN()-1)</f>
        <v>12.539063000000001</v>
      </c>
      <c r="O232" s="4">
        <f>INDEX('Paste Calib Data'!$1:$1048576,MATCH($A$216,'Paste Calib Data'!$A:$A,0)+(ROW()-ROW($A$216)-1),COLUMN()-1)</f>
        <v>12.539063000000001</v>
      </c>
      <c r="P232" s="4">
        <f>INDEX('Paste Calib Data'!$1:$1048576,MATCH($A$216,'Paste Calib Data'!$A:$A,0)+(ROW()-ROW($A$216)-1),COLUMN()-1)</f>
        <v>12.539063000000001</v>
      </c>
      <c r="Q232" s="4">
        <f>INDEX('Paste Calib Data'!$1:$1048576,MATCH($A$216,'Paste Calib Data'!$A:$A,0)+(ROW()-ROW($A$216)-1),COLUMN()-1)</f>
        <v>12.539063000000001</v>
      </c>
      <c r="R232" s="4">
        <f>INDEX('Paste Calib Data'!$1:$1048576,MATCH($A$216,'Paste Calib Data'!$A:$A,0)+(ROW()-ROW($A$216)-1),COLUMN()-1)</f>
        <v>12.539063000000001</v>
      </c>
      <c r="S232" s="12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12">
        <f t="shared" si="33"/>
        <v>0</v>
      </c>
      <c r="C233" s="4">
        <f>INDEX('Paste Calib Data'!$1:$1048576,MATCH($A$216,'Paste Calib Data'!$A:$A,0)+(ROW()-ROW($A$216)-1),COLUMN()-1)</f>
        <v>0</v>
      </c>
      <c r="D233" s="4">
        <f>INDEX('Paste Calib Data'!$1:$1048576,MATCH($A$216,'Paste Calib Data'!$A:$A,0)+(ROW()-ROW($A$216)-1),COLUMN()-1)</f>
        <v>1.9921880000000001</v>
      </c>
      <c r="E233" s="4">
        <f>INDEX('Paste Calib Data'!$1:$1048576,MATCH($A$216,'Paste Calib Data'!$A:$A,0)+(ROW()-ROW($A$216)-1),COLUMN()-1)</f>
        <v>3.984375</v>
      </c>
      <c r="F233" s="4">
        <f>INDEX('Paste Calib Data'!$1:$1048576,MATCH($A$216,'Paste Calib Data'!$A:$A,0)+(ROW()-ROW($A$216)-1),COLUMN()-1)</f>
        <v>5.9765629999999996</v>
      </c>
      <c r="G233" s="4">
        <f>INDEX('Paste Calib Data'!$1:$1048576,MATCH($A$216,'Paste Calib Data'!$A:$A,0)+(ROW()-ROW($A$216)-1),COLUMN()-1)</f>
        <v>7.96875</v>
      </c>
      <c r="H233" s="4">
        <f>INDEX('Paste Calib Data'!$1:$1048576,MATCH($A$216,'Paste Calib Data'!$A:$A,0)+(ROW()-ROW($A$216)-1),COLUMN()-1)</f>
        <v>7.96875</v>
      </c>
      <c r="I233" s="4">
        <f>INDEX('Paste Calib Data'!$1:$1048576,MATCH($A$216,'Paste Calib Data'!$A:$A,0)+(ROW()-ROW($A$216)-1),COLUMN()-1)</f>
        <v>7.96875</v>
      </c>
      <c r="J233" s="4">
        <f>INDEX('Paste Calib Data'!$1:$1048576,MATCH($A$216,'Paste Calib Data'!$A:$A,0)+(ROW()-ROW($A$216)-1),COLUMN()-1)</f>
        <v>7.96875</v>
      </c>
      <c r="K233" s="4">
        <f>INDEX('Paste Calib Data'!$1:$1048576,MATCH($A$216,'Paste Calib Data'!$A:$A,0)+(ROW()-ROW($A$216)-1),COLUMN()-1)</f>
        <v>13.476563000000001</v>
      </c>
      <c r="L233" s="4">
        <f>INDEX('Paste Calib Data'!$1:$1048576,MATCH($A$216,'Paste Calib Data'!$A:$A,0)+(ROW()-ROW($A$216)-1),COLUMN()-1)</f>
        <v>13.476563000000001</v>
      </c>
      <c r="M233" s="4">
        <f>INDEX('Paste Calib Data'!$1:$1048576,MATCH($A$216,'Paste Calib Data'!$A:$A,0)+(ROW()-ROW($A$216)-1),COLUMN()-1)</f>
        <v>13.476563000000001</v>
      </c>
      <c r="N233" s="4">
        <f>INDEX('Paste Calib Data'!$1:$1048576,MATCH($A$216,'Paste Calib Data'!$A:$A,0)+(ROW()-ROW($A$216)-1),COLUMN()-1)</f>
        <v>13.476563000000001</v>
      </c>
      <c r="O233" s="4">
        <f>INDEX('Paste Calib Data'!$1:$1048576,MATCH($A$216,'Paste Calib Data'!$A:$A,0)+(ROW()-ROW($A$216)-1),COLUMN()-1)</f>
        <v>13.476563000000001</v>
      </c>
      <c r="P233" s="4">
        <f>INDEX('Paste Calib Data'!$1:$1048576,MATCH($A$216,'Paste Calib Data'!$A:$A,0)+(ROW()-ROW($A$216)-1),COLUMN()-1)</f>
        <v>13.476563000000001</v>
      </c>
      <c r="Q233" s="4">
        <f>INDEX('Paste Calib Data'!$1:$1048576,MATCH($A$216,'Paste Calib Data'!$A:$A,0)+(ROW()-ROW($A$216)-1),COLUMN()-1)</f>
        <v>13.59375</v>
      </c>
      <c r="R233" s="4">
        <f>INDEX('Paste Calib Data'!$1:$1048576,MATCH($A$216,'Paste Calib Data'!$A:$A,0)+(ROW()-ROW($A$216)-1),COLUMN()-1)</f>
        <v>14.0625</v>
      </c>
      <c r="S233" s="12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12">
        <f t="shared" si="33"/>
        <v>0</v>
      </c>
      <c r="C234" s="4">
        <f>INDEX('Paste Calib Data'!$1:$1048576,MATCH($A$216,'Paste Calib Data'!$A:$A,0)+(ROW()-ROW($A$216)-1),COLUMN()-1)</f>
        <v>0</v>
      </c>
      <c r="D234" s="4">
        <f>INDEX('Paste Calib Data'!$1:$1048576,MATCH($A$216,'Paste Calib Data'!$A:$A,0)+(ROW()-ROW($A$216)-1),COLUMN()-1)</f>
        <v>1.9921880000000001</v>
      </c>
      <c r="E234" s="4">
        <f>INDEX('Paste Calib Data'!$1:$1048576,MATCH($A$216,'Paste Calib Data'!$A:$A,0)+(ROW()-ROW($A$216)-1),COLUMN()-1)</f>
        <v>3.984375</v>
      </c>
      <c r="F234" s="4">
        <f>INDEX('Paste Calib Data'!$1:$1048576,MATCH($A$216,'Paste Calib Data'!$A:$A,0)+(ROW()-ROW($A$216)-1),COLUMN()-1)</f>
        <v>5.9765629999999996</v>
      </c>
      <c r="G234" s="4">
        <f>INDEX('Paste Calib Data'!$1:$1048576,MATCH($A$216,'Paste Calib Data'!$A:$A,0)+(ROW()-ROW($A$216)-1),COLUMN()-1)</f>
        <v>7.96875</v>
      </c>
      <c r="H234" s="4">
        <f>INDEX('Paste Calib Data'!$1:$1048576,MATCH($A$216,'Paste Calib Data'!$A:$A,0)+(ROW()-ROW($A$216)-1),COLUMN()-1)</f>
        <v>7.96875</v>
      </c>
      <c r="I234" s="4">
        <f>INDEX('Paste Calib Data'!$1:$1048576,MATCH($A$216,'Paste Calib Data'!$A:$A,0)+(ROW()-ROW($A$216)-1),COLUMN()-1)</f>
        <v>7.96875</v>
      </c>
      <c r="J234" s="4">
        <f>INDEX('Paste Calib Data'!$1:$1048576,MATCH($A$216,'Paste Calib Data'!$A:$A,0)+(ROW()-ROW($A$216)-1),COLUMN()-1)</f>
        <v>7.96875</v>
      </c>
      <c r="K234" s="4">
        <f>INDEX('Paste Calib Data'!$1:$1048576,MATCH($A$216,'Paste Calib Data'!$A:$A,0)+(ROW()-ROW($A$216)-1),COLUMN()-1)</f>
        <v>13.945313000000001</v>
      </c>
      <c r="L234" s="4">
        <f>INDEX('Paste Calib Data'!$1:$1048576,MATCH($A$216,'Paste Calib Data'!$A:$A,0)+(ROW()-ROW($A$216)-1),COLUMN()-1)</f>
        <v>13.945313000000001</v>
      </c>
      <c r="M234" s="4">
        <f>INDEX('Paste Calib Data'!$1:$1048576,MATCH($A$216,'Paste Calib Data'!$A:$A,0)+(ROW()-ROW($A$216)-1),COLUMN()-1)</f>
        <v>13.945313000000001</v>
      </c>
      <c r="N234" s="4">
        <f>INDEX('Paste Calib Data'!$1:$1048576,MATCH($A$216,'Paste Calib Data'!$A:$A,0)+(ROW()-ROW($A$216)-1),COLUMN()-1)</f>
        <v>13.945313000000001</v>
      </c>
      <c r="O234" s="4">
        <f>INDEX('Paste Calib Data'!$1:$1048576,MATCH($A$216,'Paste Calib Data'!$A:$A,0)+(ROW()-ROW($A$216)-1),COLUMN()-1)</f>
        <v>13.945313000000001</v>
      </c>
      <c r="P234" s="4">
        <f>INDEX('Paste Calib Data'!$1:$1048576,MATCH($A$216,'Paste Calib Data'!$A:$A,0)+(ROW()-ROW($A$216)-1),COLUMN()-1)</f>
        <v>14.0625</v>
      </c>
      <c r="Q234" s="4">
        <f>INDEX('Paste Calib Data'!$1:$1048576,MATCH($A$216,'Paste Calib Data'!$A:$A,0)+(ROW()-ROW($A$216)-1),COLUMN()-1)</f>
        <v>14.414063000000001</v>
      </c>
      <c r="R234" s="4">
        <f>INDEX('Paste Calib Data'!$1:$1048576,MATCH($A$216,'Paste Calib Data'!$A:$A,0)+(ROW()-ROW($A$216)-1),COLUMN()-1)</f>
        <v>14.882813000000001</v>
      </c>
      <c r="S234" s="12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12">
        <f t="shared" si="33"/>
        <v>0</v>
      </c>
      <c r="C235" s="4">
        <f>INDEX('Paste Calib Data'!$1:$1048576,MATCH($A$216,'Paste Calib Data'!$A:$A,0)+(ROW()-ROW($A$216)-1),COLUMN()-1)</f>
        <v>0</v>
      </c>
      <c r="D235" s="4">
        <f>INDEX('Paste Calib Data'!$1:$1048576,MATCH($A$216,'Paste Calib Data'!$A:$A,0)+(ROW()-ROW($A$216)-1),COLUMN()-1)</f>
        <v>0</v>
      </c>
      <c r="E235" s="4">
        <f>INDEX('Paste Calib Data'!$1:$1048576,MATCH($A$216,'Paste Calib Data'!$A:$A,0)+(ROW()-ROW($A$216)-1),COLUMN()-1)</f>
        <v>0</v>
      </c>
      <c r="F235" s="4">
        <f>INDEX('Paste Calib Data'!$1:$1048576,MATCH($A$216,'Paste Calib Data'!$A:$A,0)+(ROW()-ROW($A$216)-1),COLUMN()-1)</f>
        <v>0</v>
      </c>
      <c r="G235" s="4">
        <f>INDEX('Paste Calib Data'!$1:$1048576,MATCH($A$216,'Paste Calib Data'!$A:$A,0)+(ROW()-ROW($A$216)-1),COLUMN()-1)</f>
        <v>0</v>
      </c>
      <c r="H235" s="4">
        <f>INDEX('Paste Calib Data'!$1:$1048576,MATCH($A$216,'Paste Calib Data'!$A:$A,0)+(ROW()-ROW($A$216)-1),COLUMN()-1)</f>
        <v>0</v>
      </c>
      <c r="I235" s="4">
        <f>INDEX('Paste Calib Data'!$1:$1048576,MATCH($A$216,'Paste Calib Data'!$A:$A,0)+(ROW()-ROW($A$216)-1),COLUMN()-1)</f>
        <v>0</v>
      </c>
      <c r="J235" s="4">
        <f>INDEX('Paste Calib Data'!$1:$1048576,MATCH($A$216,'Paste Calib Data'!$A:$A,0)+(ROW()-ROW($A$216)-1),COLUMN()-1)</f>
        <v>0</v>
      </c>
      <c r="K235" s="4">
        <f>INDEX('Paste Calib Data'!$1:$1048576,MATCH($A$216,'Paste Calib Data'!$A:$A,0)+(ROW()-ROW($A$216)-1),COLUMN()-1)</f>
        <v>14.414063000000001</v>
      </c>
      <c r="L235" s="4">
        <f>INDEX('Paste Calib Data'!$1:$1048576,MATCH($A$216,'Paste Calib Data'!$A:$A,0)+(ROW()-ROW($A$216)-1),COLUMN()-1)</f>
        <v>14.414063000000001</v>
      </c>
      <c r="M235" s="4">
        <f>INDEX('Paste Calib Data'!$1:$1048576,MATCH($A$216,'Paste Calib Data'!$A:$A,0)+(ROW()-ROW($A$216)-1),COLUMN()-1)</f>
        <v>14.414063000000001</v>
      </c>
      <c r="N235" s="4">
        <f>INDEX('Paste Calib Data'!$1:$1048576,MATCH($A$216,'Paste Calib Data'!$A:$A,0)+(ROW()-ROW($A$216)-1),COLUMN()-1)</f>
        <v>14.414063000000001</v>
      </c>
      <c r="O235" s="4">
        <f>INDEX('Paste Calib Data'!$1:$1048576,MATCH($A$216,'Paste Calib Data'!$A:$A,0)+(ROW()-ROW($A$216)-1),COLUMN()-1)</f>
        <v>14.414063000000001</v>
      </c>
      <c r="P235" s="4">
        <f>INDEX('Paste Calib Data'!$1:$1048576,MATCH($A$216,'Paste Calib Data'!$A:$A,0)+(ROW()-ROW($A$216)-1),COLUMN()-1)</f>
        <v>14.414063000000001</v>
      </c>
      <c r="Q235" s="4">
        <f>INDEX('Paste Calib Data'!$1:$1048576,MATCH($A$216,'Paste Calib Data'!$A:$A,0)+(ROW()-ROW($A$216)-1),COLUMN()-1)</f>
        <v>14.414063000000001</v>
      </c>
      <c r="R235" s="4">
        <f>INDEX('Paste Calib Data'!$1:$1048576,MATCH($A$216,'Paste Calib Data'!$A:$A,0)+(ROW()-ROW($A$216)-1),COLUMN()-1)</f>
        <v>14.414063000000001</v>
      </c>
      <c r="S235" s="12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12">
        <f t="shared" si="33"/>
        <v>0</v>
      </c>
      <c r="C236" s="4">
        <f>INDEX('Paste Calib Data'!$1:$1048576,MATCH($A$216,'Paste Calib Data'!$A:$A,0)+(ROW()-ROW($A$216)-1),COLUMN()-1)</f>
        <v>0</v>
      </c>
      <c r="D236" s="4">
        <f>INDEX('Paste Calib Data'!$1:$1048576,MATCH($A$216,'Paste Calib Data'!$A:$A,0)+(ROW()-ROW($A$216)-1),COLUMN()-1)</f>
        <v>0</v>
      </c>
      <c r="E236" s="4">
        <f>INDEX('Paste Calib Data'!$1:$1048576,MATCH($A$216,'Paste Calib Data'!$A:$A,0)+(ROW()-ROW($A$216)-1),COLUMN()-1)</f>
        <v>0</v>
      </c>
      <c r="F236" s="4">
        <f>INDEX('Paste Calib Data'!$1:$1048576,MATCH($A$216,'Paste Calib Data'!$A:$A,0)+(ROW()-ROW($A$216)-1),COLUMN()-1)</f>
        <v>0</v>
      </c>
      <c r="G236" s="4">
        <f>INDEX('Paste Calib Data'!$1:$1048576,MATCH($A$216,'Paste Calib Data'!$A:$A,0)+(ROW()-ROW($A$216)-1),COLUMN()-1)</f>
        <v>0</v>
      </c>
      <c r="H236" s="4">
        <f>INDEX('Paste Calib Data'!$1:$1048576,MATCH($A$216,'Paste Calib Data'!$A:$A,0)+(ROW()-ROW($A$216)-1),COLUMN()-1)</f>
        <v>0</v>
      </c>
      <c r="I236" s="4">
        <f>INDEX('Paste Calib Data'!$1:$1048576,MATCH($A$216,'Paste Calib Data'!$A:$A,0)+(ROW()-ROW($A$216)-1),COLUMN()-1)</f>
        <v>0</v>
      </c>
      <c r="J236" s="4">
        <f>INDEX('Paste Calib Data'!$1:$1048576,MATCH($A$216,'Paste Calib Data'!$A:$A,0)+(ROW()-ROW($A$216)-1),COLUMN()-1)</f>
        <v>0</v>
      </c>
      <c r="K236" s="4">
        <f>INDEX('Paste Calib Data'!$1:$1048576,MATCH($A$216,'Paste Calib Data'!$A:$A,0)+(ROW()-ROW($A$216)-1),COLUMN()-1)</f>
        <v>15.46875</v>
      </c>
      <c r="L236" s="4">
        <f>INDEX('Paste Calib Data'!$1:$1048576,MATCH($A$216,'Paste Calib Data'!$A:$A,0)+(ROW()-ROW($A$216)-1),COLUMN()-1)</f>
        <v>15.46875</v>
      </c>
      <c r="M236" s="4">
        <f>INDEX('Paste Calib Data'!$1:$1048576,MATCH($A$216,'Paste Calib Data'!$A:$A,0)+(ROW()-ROW($A$216)-1),COLUMN()-1)</f>
        <v>15.46875</v>
      </c>
      <c r="N236" s="4">
        <f>INDEX('Paste Calib Data'!$1:$1048576,MATCH($A$216,'Paste Calib Data'!$A:$A,0)+(ROW()-ROW($A$216)-1),COLUMN()-1)</f>
        <v>15.46875</v>
      </c>
      <c r="O236" s="4">
        <f>INDEX('Paste Calib Data'!$1:$1048576,MATCH($A$216,'Paste Calib Data'!$A:$A,0)+(ROW()-ROW($A$216)-1),COLUMN()-1)</f>
        <v>15.46875</v>
      </c>
      <c r="P236" s="4">
        <f>INDEX('Paste Calib Data'!$1:$1048576,MATCH($A$216,'Paste Calib Data'!$A:$A,0)+(ROW()-ROW($A$216)-1),COLUMN()-1)</f>
        <v>15.46875</v>
      </c>
      <c r="Q236" s="4">
        <f>INDEX('Paste Calib Data'!$1:$1048576,MATCH($A$216,'Paste Calib Data'!$A:$A,0)+(ROW()-ROW($A$216)-1),COLUMN()-1)</f>
        <v>15.46875</v>
      </c>
      <c r="R236" s="4">
        <f>INDEX('Paste Calib Data'!$1:$1048576,MATCH($A$216,'Paste Calib Data'!$A:$A,0)+(ROW()-ROW($A$216)-1),COLUMN()-1)</f>
        <v>15.46875</v>
      </c>
      <c r="S236" s="12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12">
        <f t="shared" si="33"/>
        <v>0</v>
      </c>
      <c r="C237" s="4">
        <f>INDEX('Paste Calib Data'!$1:$1048576,MATCH($A$216,'Paste Calib Data'!$A:$A,0)+(ROW()-ROW($A$216)-1),COLUMN()-1)</f>
        <v>0</v>
      </c>
      <c r="D237" s="4">
        <f>INDEX('Paste Calib Data'!$1:$1048576,MATCH($A$216,'Paste Calib Data'!$A:$A,0)+(ROW()-ROW($A$216)-1),COLUMN()-1)</f>
        <v>0</v>
      </c>
      <c r="E237" s="4">
        <f>INDEX('Paste Calib Data'!$1:$1048576,MATCH($A$216,'Paste Calib Data'!$A:$A,0)+(ROW()-ROW($A$216)-1),COLUMN()-1)</f>
        <v>0</v>
      </c>
      <c r="F237" s="4">
        <f>INDEX('Paste Calib Data'!$1:$1048576,MATCH($A$216,'Paste Calib Data'!$A:$A,0)+(ROW()-ROW($A$216)-1),COLUMN()-1)</f>
        <v>0</v>
      </c>
      <c r="G237" s="4">
        <f>INDEX('Paste Calib Data'!$1:$1048576,MATCH($A$216,'Paste Calib Data'!$A:$A,0)+(ROW()-ROW($A$216)-1),COLUMN()-1)</f>
        <v>0</v>
      </c>
      <c r="H237" s="4">
        <f>INDEX('Paste Calib Data'!$1:$1048576,MATCH($A$216,'Paste Calib Data'!$A:$A,0)+(ROW()-ROW($A$216)-1),COLUMN()-1)</f>
        <v>0</v>
      </c>
      <c r="I237" s="4">
        <f>INDEX('Paste Calib Data'!$1:$1048576,MATCH($A$216,'Paste Calib Data'!$A:$A,0)+(ROW()-ROW($A$216)-1),COLUMN()-1)</f>
        <v>0</v>
      </c>
      <c r="J237" s="4">
        <f>INDEX('Paste Calib Data'!$1:$1048576,MATCH($A$216,'Paste Calib Data'!$A:$A,0)+(ROW()-ROW($A$216)-1),COLUMN()-1)</f>
        <v>0</v>
      </c>
      <c r="K237" s="4">
        <f>INDEX('Paste Calib Data'!$1:$1048576,MATCH($A$216,'Paste Calib Data'!$A:$A,0)+(ROW()-ROW($A$216)-1),COLUMN()-1)</f>
        <v>15.9375</v>
      </c>
      <c r="L237" s="4">
        <f>INDEX('Paste Calib Data'!$1:$1048576,MATCH($A$216,'Paste Calib Data'!$A:$A,0)+(ROW()-ROW($A$216)-1),COLUMN()-1)</f>
        <v>15.9375</v>
      </c>
      <c r="M237" s="4">
        <f>INDEX('Paste Calib Data'!$1:$1048576,MATCH($A$216,'Paste Calib Data'!$A:$A,0)+(ROW()-ROW($A$216)-1),COLUMN()-1)</f>
        <v>15.9375</v>
      </c>
      <c r="N237" s="4">
        <f>INDEX('Paste Calib Data'!$1:$1048576,MATCH($A$216,'Paste Calib Data'!$A:$A,0)+(ROW()-ROW($A$216)-1),COLUMN()-1)</f>
        <v>15.9375</v>
      </c>
      <c r="O237" s="4">
        <f>INDEX('Paste Calib Data'!$1:$1048576,MATCH($A$216,'Paste Calib Data'!$A:$A,0)+(ROW()-ROW($A$216)-1),COLUMN()-1)</f>
        <v>15.9375</v>
      </c>
      <c r="P237" s="4">
        <f>INDEX('Paste Calib Data'!$1:$1048576,MATCH($A$216,'Paste Calib Data'!$A:$A,0)+(ROW()-ROW($A$216)-1),COLUMN()-1)</f>
        <v>15.9375</v>
      </c>
      <c r="Q237" s="4">
        <f>INDEX('Paste Calib Data'!$1:$1048576,MATCH($A$216,'Paste Calib Data'!$A:$A,0)+(ROW()-ROW($A$216)-1),COLUMN()-1)</f>
        <v>15.9375</v>
      </c>
      <c r="R237" s="4">
        <f>INDEX('Paste Calib Data'!$1:$1048576,MATCH($A$216,'Paste Calib Data'!$A:$A,0)+(ROW()-ROW($A$216)-1),COLUMN()-1)</f>
        <v>15.9375</v>
      </c>
      <c r="S237" s="12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12">
        <f>C238</f>
        <v>0</v>
      </c>
      <c r="C238" s="4">
        <f>INDEX('Paste Calib Data'!$1:$1048576,MATCH($A$216,'Paste Calib Data'!$A:$A,0)+(ROW()-ROW($A$216)-1),COLUMN()-1)</f>
        <v>0</v>
      </c>
      <c r="D238" s="4">
        <f>INDEX('Paste Calib Data'!$1:$1048576,MATCH($A$216,'Paste Calib Data'!$A:$A,0)+(ROW()-ROW($A$216)-1),COLUMN()-1)</f>
        <v>0</v>
      </c>
      <c r="E238" s="4">
        <f>INDEX('Paste Calib Data'!$1:$1048576,MATCH($A$216,'Paste Calib Data'!$A:$A,0)+(ROW()-ROW($A$216)-1),COLUMN()-1)</f>
        <v>0</v>
      </c>
      <c r="F238" s="4">
        <f>INDEX('Paste Calib Data'!$1:$1048576,MATCH($A$216,'Paste Calib Data'!$A:$A,0)+(ROW()-ROW($A$216)-1),COLUMN()-1)</f>
        <v>0</v>
      </c>
      <c r="G238" s="4">
        <f>INDEX('Paste Calib Data'!$1:$1048576,MATCH($A$216,'Paste Calib Data'!$A:$A,0)+(ROW()-ROW($A$216)-1),COLUMN()-1)</f>
        <v>0</v>
      </c>
      <c r="H238" s="4">
        <f>INDEX('Paste Calib Data'!$1:$1048576,MATCH($A$216,'Paste Calib Data'!$A:$A,0)+(ROW()-ROW($A$216)-1),COLUMN()-1)</f>
        <v>0</v>
      </c>
      <c r="I238" s="4">
        <f>INDEX('Paste Calib Data'!$1:$1048576,MATCH($A$216,'Paste Calib Data'!$A:$A,0)+(ROW()-ROW($A$216)-1),COLUMN()-1)</f>
        <v>0</v>
      </c>
      <c r="J238" s="4">
        <f>INDEX('Paste Calib Data'!$1:$1048576,MATCH($A$216,'Paste Calib Data'!$A:$A,0)+(ROW()-ROW($A$216)-1),COLUMN()-1)</f>
        <v>0</v>
      </c>
      <c r="K238" s="4">
        <f>INDEX('Paste Calib Data'!$1:$1048576,MATCH($A$216,'Paste Calib Data'!$A:$A,0)+(ROW()-ROW($A$216)-1),COLUMN()-1)</f>
        <v>16.757812999999999</v>
      </c>
      <c r="L238" s="4">
        <f>INDEX('Paste Calib Data'!$1:$1048576,MATCH($A$216,'Paste Calib Data'!$A:$A,0)+(ROW()-ROW($A$216)-1),COLUMN()-1)</f>
        <v>16.757812999999999</v>
      </c>
      <c r="M238" s="4">
        <f>INDEX('Paste Calib Data'!$1:$1048576,MATCH($A$216,'Paste Calib Data'!$A:$A,0)+(ROW()-ROW($A$216)-1),COLUMN()-1)</f>
        <v>16.757812999999999</v>
      </c>
      <c r="N238" s="4">
        <f>INDEX('Paste Calib Data'!$1:$1048576,MATCH($A$216,'Paste Calib Data'!$A:$A,0)+(ROW()-ROW($A$216)-1),COLUMN()-1)</f>
        <v>16.757812999999999</v>
      </c>
      <c r="O238" s="4">
        <f>INDEX('Paste Calib Data'!$1:$1048576,MATCH($A$216,'Paste Calib Data'!$A:$A,0)+(ROW()-ROW($A$216)-1),COLUMN()-1)</f>
        <v>16.757812999999999</v>
      </c>
      <c r="P238" s="4">
        <f>INDEX('Paste Calib Data'!$1:$1048576,MATCH($A$216,'Paste Calib Data'!$A:$A,0)+(ROW()-ROW($A$216)-1),COLUMN()-1)</f>
        <v>16.757812999999999</v>
      </c>
      <c r="Q238" s="4">
        <f>INDEX('Paste Calib Data'!$1:$1048576,MATCH($A$216,'Paste Calib Data'!$A:$A,0)+(ROW()-ROW($A$216)-1),COLUMN()-1)</f>
        <v>16.757812999999999</v>
      </c>
      <c r="R238" s="4">
        <f>INDEX('Paste Calib Data'!$1:$1048576,MATCH($A$216,'Paste Calib Data'!$A:$A,0)+(ROW()-ROW($A$216)-1),COLUMN()-1)</f>
        <v>16.757812999999999</v>
      </c>
      <c r="S238" s="12">
        <f t="shared" si="34"/>
        <v>16.757812999999999</v>
      </c>
    </row>
    <row r="239" spans="1:19" x14ac:dyDescent="0.25">
      <c r="A239" s="13">
        <f>A238+1</f>
        <v>3501</v>
      </c>
      <c r="B239" s="12">
        <f>B238</f>
        <v>0</v>
      </c>
      <c r="C239" s="12">
        <f>C238</f>
        <v>0</v>
      </c>
      <c r="D239" s="12">
        <f t="shared" ref="D239:S239" si="35">D238</f>
        <v>0</v>
      </c>
      <c r="E239" s="12">
        <f t="shared" si="35"/>
        <v>0</v>
      </c>
      <c r="F239" s="12">
        <f t="shared" si="35"/>
        <v>0</v>
      </c>
      <c r="G239" s="12">
        <f t="shared" si="35"/>
        <v>0</v>
      </c>
      <c r="H239" s="12">
        <f t="shared" si="35"/>
        <v>0</v>
      </c>
      <c r="I239" s="12">
        <f t="shared" si="35"/>
        <v>0</v>
      </c>
      <c r="J239" s="12">
        <f t="shared" si="35"/>
        <v>0</v>
      </c>
      <c r="K239" s="12">
        <f t="shared" si="35"/>
        <v>16.757812999999999</v>
      </c>
      <c r="L239" s="12">
        <f t="shared" si="35"/>
        <v>16.757812999999999</v>
      </c>
      <c r="M239" s="12">
        <f t="shared" si="35"/>
        <v>16.757812999999999</v>
      </c>
      <c r="N239" s="12">
        <f t="shared" si="35"/>
        <v>16.757812999999999</v>
      </c>
      <c r="O239" s="12">
        <f t="shared" si="35"/>
        <v>16.757812999999999</v>
      </c>
      <c r="P239" s="12">
        <f t="shared" si="35"/>
        <v>16.757812999999999</v>
      </c>
      <c r="Q239" s="12">
        <f t="shared" si="35"/>
        <v>16.757812999999999</v>
      </c>
      <c r="R239" s="12">
        <f t="shared" si="35"/>
        <v>16.757812999999999</v>
      </c>
      <c r="S239" s="12">
        <f t="shared" si="35"/>
        <v>16.757812999999999</v>
      </c>
    </row>
    <row r="241" spans="1:19" x14ac:dyDescent="0.25">
      <c r="A241" s="17" t="str">
        <f>IF(ISNUMBER($A$2),CONCATENATE("A9",$A$2,"19"),"D0782")</f>
        <v>D0782</v>
      </c>
      <c r="B241" s="51" t="str">
        <f>INDEX('Paste Calib Data'!$1:$1048576,MATCH($A$241,'Paste Calib Data'!$A:$A,0)+(ROW()-ROW($A$241)),COLUMN())</f>
        <v>Fuel Pressure, Base Table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13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13">
        <f>R243+1</f>
        <v>141</v>
      </c>
    </row>
    <row r="244" spans="1:19" x14ac:dyDescent="0.25">
      <c r="A244" s="13">
        <f>A245-1</f>
        <v>399</v>
      </c>
      <c r="B244" s="16">
        <f>B245</f>
        <v>34.989600000000003</v>
      </c>
      <c r="C244" s="16">
        <f t="shared" ref="C244:S244" si="36">C245</f>
        <v>34.989600000000003</v>
      </c>
      <c r="D244" s="16">
        <f t="shared" si="36"/>
        <v>34.989600000000003</v>
      </c>
      <c r="E244" s="16">
        <f t="shared" si="36"/>
        <v>40.015999999999998</v>
      </c>
      <c r="F244" s="16">
        <f t="shared" si="36"/>
        <v>40.015999999999998</v>
      </c>
      <c r="G244" s="16">
        <f t="shared" si="36"/>
        <v>50.02</v>
      </c>
      <c r="H244" s="16">
        <f t="shared" si="36"/>
        <v>50.02</v>
      </c>
      <c r="I244" s="16">
        <f t="shared" si="36"/>
        <v>54.997599999999998</v>
      </c>
      <c r="J244" s="16">
        <f t="shared" si="36"/>
        <v>60.024000000000001</v>
      </c>
      <c r="K244" s="16">
        <f t="shared" si="36"/>
        <v>61</v>
      </c>
      <c r="L244" s="16">
        <f t="shared" si="36"/>
        <v>65.001599999999996</v>
      </c>
      <c r="M244" s="16">
        <f t="shared" si="36"/>
        <v>69.979200000000006</v>
      </c>
      <c r="N244" s="16">
        <f t="shared" si="36"/>
        <v>69.979200000000006</v>
      </c>
      <c r="O244" s="16">
        <f t="shared" si="36"/>
        <v>69.979200000000006</v>
      </c>
      <c r="P244" s="16">
        <f t="shared" si="36"/>
        <v>71.004000000000005</v>
      </c>
      <c r="Q244" s="16">
        <f t="shared" si="36"/>
        <v>79.983199999999997</v>
      </c>
      <c r="R244" s="16">
        <f t="shared" si="36"/>
        <v>79.983199999999997</v>
      </c>
      <c r="S244" s="16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6">
        <f>C245</f>
        <v>34.989600000000003</v>
      </c>
      <c r="C245" s="5">
        <f>INDEX('Paste Calib Data'!$1:$1048576,MATCH($A$241,'Paste Calib Data'!$A:$A,0)+(ROW()-ROW($A$241)-1),COLUMN()-1)</f>
        <v>34.989600000000003</v>
      </c>
      <c r="D245" s="5">
        <f>INDEX('Paste Calib Data'!$1:$1048576,MATCH($A$241,'Paste Calib Data'!$A:$A,0)+(ROW()-ROW($A$241)-1),COLUMN()-1)</f>
        <v>34.989600000000003</v>
      </c>
      <c r="E245" s="5">
        <f>INDEX('Paste Calib Data'!$1:$1048576,MATCH($A$241,'Paste Calib Data'!$A:$A,0)+(ROW()-ROW($A$241)-1),COLUMN()-1)</f>
        <v>40.015999999999998</v>
      </c>
      <c r="F245" s="5">
        <f>INDEX('Paste Calib Data'!$1:$1048576,MATCH($A$241,'Paste Calib Data'!$A:$A,0)+(ROW()-ROW($A$241)-1),COLUMN()-1)</f>
        <v>40.015999999999998</v>
      </c>
      <c r="G245" s="5">
        <f>INDEX('Paste Calib Data'!$1:$1048576,MATCH($A$241,'Paste Calib Data'!$A:$A,0)+(ROW()-ROW($A$241)-1),COLUMN()-1)</f>
        <v>50.02</v>
      </c>
      <c r="H245" s="5">
        <f>INDEX('Paste Calib Data'!$1:$1048576,MATCH($A$241,'Paste Calib Data'!$A:$A,0)+(ROW()-ROW($A$241)-1),COLUMN()-1)</f>
        <v>50.02</v>
      </c>
      <c r="I245" s="5">
        <f>INDEX('Paste Calib Data'!$1:$1048576,MATCH($A$241,'Paste Calib Data'!$A:$A,0)+(ROW()-ROW($A$241)-1),COLUMN()-1)</f>
        <v>54.997599999999998</v>
      </c>
      <c r="J245" s="5">
        <f>INDEX('Paste Calib Data'!$1:$1048576,MATCH($A$241,'Paste Calib Data'!$A:$A,0)+(ROW()-ROW($A$241)-1),COLUMN()-1)</f>
        <v>60.024000000000001</v>
      </c>
      <c r="K245" s="5">
        <f>INDEX('Paste Calib Data'!$1:$1048576,MATCH($A$241,'Paste Calib Data'!$A:$A,0)+(ROW()-ROW($A$241)-1),COLUMN()-1)</f>
        <v>61</v>
      </c>
      <c r="L245" s="5">
        <f>INDEX('Paste Calib Data'!$1:$1048576,MATCH($A$241,'Paste Calib Data'!$A:$A,0)+(ROW()-ROW($A$241)-1),COLUMN()-1)</f>
        <v>65.001599999999996</v>
      </c>
      <c r="M245" s="5">
        <f>INDEX('Paste Calib Data'!$1:$1048576,MATCH($A$241,'Paste Calib Data'!$A:$A,0)+(ROW()-ROW($A$241)-1),COLUMN()-1)</f>
        <v>69.979200000000006</v>
      </c>
      <c r="N245" s="5">
        <f>INDEX('Paste Calib Data'!$1:$1048576,MATCH($A$241,'Paste Calib Data'!$A:$A,0)+(ROW()-ROW($A$241)-1),COLUMN()-1)</f>
        <v>69.979200000000006</v>
      </c>
      <c r="O245" s="5">
        <f>INDEX('Paste Calib Data'!$1:$1048576,MATCH($A$241,'Paste Calib Data'!$A:$A,0)+(ROW()-ROW($A$241)-1),COLUMN()-1)</f>
        <v>69.979200000000006</v>
      </c>
      <c r="P245" s="5">
        <f>INDEX('Paste Calib Data'!$1:$1048576,MATCH($A$241,'Paste Calib Data'!$A:$A,0)+(ROW()-ROW($A$241)-1),COLUMN()-1)</f>
        <v>71.004000000000005</v>
      </c>
      <c r="Q245" s="5">
        <f>INDEX('Paste Calib Data'!$1:$1048576,MATCH($A$241,'Paste Calib Data'!$A:$A,0)+(ROW()-ROW($A$241)-1),COLUMN()-1)</f>
        <v>79.983199999999997</v>
      </c>
      <c r="R245" s="5">
        <f>INDEX('Paste Calib Data'!$1:$1048576,MATCH($A$241,'Paste Calib Data'!$A:$A,0)+(ROW()-ROW($A$241)-1),COLUMN()-1)</f>
        <v>79.983199999999997</v>
      </c>
      <c r="S245" s="16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6">
        <f t="shared" ref="B246:B263" si="37">C246</f>
        <v>34.989600000000003</v>
      </c>
      <c r="C246" s="5">
        <f>INDEX('Paste Calib Data'!$1:$1048576,MATCH($A$241,'Paste Calib Data'!$A:$A,0)+(ROW()-ROW($A$241)-1),COLUMN()-1)</f>
        <v>34.989600000000003</v>
      </c>
      <c r="D246" s="5">
        <f>INDEX('Paste Calib Data'!$1:$1048576,MATCH($A$241,'Paste Calib Data'!$A:$A,0)+(ROW()-ROW($A$241)-1),COLUMN()-1)</f>
        <v>34.989600000000003</v>
      </c>
      <c r="E246" s="5">
        <f>INDEX('Paste Calib Data'!$1:$1048576,MATCH($A$241,'Paste Calib Data'!$A:$A,0)+(ROW()-ROW($A$241)-1),COLUMN()-1)</f>
        <v>40.015999999999998</v>
      </c>
      <c r="F246" s="5">
        <f>INDEX('Paste Calib Data'!$1:$1048576,MATCH($A$241,'Paste Calib Data'!$A:$A,0)+(ROW()-ROW($A$241)-1),COLUMN()-1)</f>
        <v>44.993600000000001</v>
      </c>
      <c r="G246" s="5">
        <f>INDEX('Paste Calib Data'!$1:$1048576,MATCH($A$241,'Paste Calib Data'!$A:$A,0)+(ROW()-ROW($A$241)-1),COLUMN()-1)</f>
        <v>60.024000000000001</v>
      </c>
      <c r="H246" s="5">
        <f>INDEX('Paste Calib Data'!$1:$1048576,MATCH($A$241,'Paste Calib Data'!$A:$A,0)+(ROW()-ROW($A$241)-1),COLUMN()-1)</f>
        <v>60.024000000000001</v>
      </c>
      <c r="I246" s="5">
        <f>INDEX('Paste Calib Data'!$1:$1048576,MATCH($A$241,'Paste Calib Data'!$A:$A,0)+(ROW()-ROW($A$241)-1),COLUMN()-1)</f>
        <v>65.001599999999996</v>
      </c>
      <c r="J246" s="5">
        <f>INDEX('Paste Calib Data'!$1:$1048576,MATCH($A$241,'Paste Calib Data'!$A:$A,0)+(ROW()-ROW($A$241)-1),COLUMN()-1)</f>
        <v>69.979200000000006</v>
      </c>
      <c r="K246" s="5">
        <f>INDEX('Paste Calib Data'!$1:$1048576,MATCH($A$241,'Paste Calib Data'!$A:$A,0)+(ROW()-ROW($A$241)-1),COLUMN()-1)</f>
        <v>71.004000000000005</v>
      </c>
      <c r="L246" s="5">
        <f>INDEX('Paste Calib Data'!$1:$1048576,MATCH($A$241,'Paste Calib Data'!$A:$A,0)+(ROW()-ROW($A$241)-1),COLUMN()-1)</f>
        <v>75.005600000000001</v>
      </c>
      <c r="M246" s="5">
        <f>INDEX('Paste Calib Data'!$1:$1048576,MATCH($A$241,'Paste Calib Data'!$A:$A,0)+(ROW()-ROW($A$241)-1),COLUMN()-1)</f>
        <v>79.983199999999997</v>
      </c>
      <c r="N246" s="5">
        <f>INDEX('Paste Calib Data'!$1:$1048576,MATCH($A$241,'Paste Calib Data'!$A:$A,0)+(ROW()-ROW($A$241)-1),COLUMN()-1)</f>
        <v>79.983199999999997</v>
      </c>
      <c r="O246" s="5">
        <f>INDEX('Paste Calib Data'!$1:$1048576,MATCH($A$241,'Paste Calib Data'!$A:$A,0)+(ROW()-ROW($A$241)-1),COLUMN()-1)</f>
        <v>79.983199999999997</v>
      </c>
      <c r="P246" s="5">
        <f>INDEX('Paste Calib Data'!$1:$1048576,MATCH($A$241,'Paste Calib Data'!$A:$A,0)+(ROW()-ROW($A$241)-1),COLUMN()-1)</f>
        <v>79.983199999999997</v>
      </c>
      <c r="Q246" s="5">
        <f>INDEX('Paste Calib Data'!$1:$1048576,MATCH($A$241,'Paste Calib Data'!$A:$A,0)+(ROW()-ROW($A$241)-1),COLUMN()-1)</f>
        <v>79.983199999999997</v>
      </c>
      <c r="R246" s="5">
        <f>INDEX('Paste Calib Data'!$1:$1048576,MATCH($A$241,'Paste Calib Data'!$A:$A,0)+(ROW()-ROW($A$241)-1),COLUMN()-1)</f>
        <v>79.983199999999997</v>
      </c>
      <c r="S246" s="16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6">
        <f t="shared" si="37"/>
        <v>42.992800000000003</v>
      </c>
      <c r="C247" s="5">
        <f>INDEX('Paste Calib Data'!$1:$1048576,MATCH($A$241,'Paste Calib Data'!$A:$A,0)+(ROW()-ROW($A$241)-1),COLUMN()-1)</f>
        <v>42.992800000000003</v>
      </c>
      <c r="D247" s="5">
        <f>INDEX('Paste Calib Data'!$1:$1048576,MATCH($A$241,'Paste Calib Data'!$A:$A,0)+(ROW()-ROW($A$241)-1),COLUMN()-1)</f>
        <v>42.992800000000003</v>
      </c>
      <c r="E247" s="5">
        <f>INDEX('Paste Calib Data'!$1:$1048576,MATCH($A$241,'Paste Calib Data'!$A:$A,0)+(ROW()-ROW($A$241)-1),COLUMN()-1)</f>
        <v>42.992800000000003</v>
      </c>
      <c r="F247" s="5">
        <f>INDEX('Paste Calib Data'!$1:$1048576,MATCH($A$241,'Paste Calib Data'!$A:$A,0)+(ROW()-ROW($A$241)-1),COLUMN()-1)</f>
        <v>50.02</v>
      </c>
      <c r="G247" s="5">
        <f>INDEX('Paste Calib Data'!$1:$1048576,MATCH($A$241,'Paste Calib Data'!$A:$A,0)+(ROW()-ROW($A$241)-1),COLUMN()-1)</f>
        <v>65.001599999999996</v>
      </c>
      <c r="H247" s="5">
        <f>INDEX('Paste Calib Data'!$1:$1048576,MATCH($A$241,'Paste Calib Data'!$A:$A,0)+(ROW()-ROW($A$241)-1),COLUMN()-1)</f>
        <v>69.979200000000006</v>
      </c>
      <c r="I247" s="5">
        <f>INDEX('Paste Calib Data'!$1:$1048576,MATCH($A$241,'Paste Calib Data'!$A:$A,0)+(ROW()-ROW($A$241)-1),COLUMN()-1)</f>
        <v>75.005600000000001</v>
      </c>
      <c r="J247" s="5">
        <f>INDEX('Paste Calib Data'!$1:$1048576,MATCH($A$241,'Paste Calib Data'!$A:$A,0)+(ROW()-ROW($A$241)-1),COLUMN()-1)</f>
        <v>75.005600000000001</v>
      </c>
      <c r="K247" s="5">
        <f>INDEX('Paste Calib Data'!$1:$1048576,MATCH($A$241,'Paste Calib Data'!$A:$A,0)+(ROW()-ROW($A$241)-1),COLUMN()-1)</f>
        <v>79.983199999999997</v>
      </c>
      <c r="L247" s="5">
        <f>INDEX('Paste Calib Data'!$1:$1048576,MATCH($A$241,'Paste Calib Data'!$A:$A,0)+(ROW()-ROW($A$241)-1),COLUMN()-1)</f>
        <v>79.983199999999997</v>
      </c>
      <c r="M247" s="5">
        <f>INDEX('Paste Calib Data'!$1:$1048576,MATCH($A$241,'Paste Calib Data'!$A:$A,0)+(ROW()-ROW($A$241)-1),COLUMN()-1)</f>
        <v>99.991200000000006</v>
      </c>
      <c r="N247" s="5">
        <f>INDEX('Paste Calib Data'!$1:$1048576,MATCH($A$241,'Paste Calib Data'!$A:$A,0)+(ROW()-ROW($A$241)-1),COLUMN()-1)</f>
        <v>99.991200000000006</v>
      </c>
      <c r="O247" s="5">
        <f>INDEX('Paste Calib Data'!$1:$1048576,MATCH($A$241,'Paste Calib Data'!$A:$A,0)+(ROW()-ROW($A$241)-1),COLUMN()-1)</f>
        <v>99.991200000000006</v>
      </c>
      <c r="P247" s="5">
        <f>INDEX('Paste Calib Data'!$1:$1048576,MATCH($A$241,'Paste Calib Data'!$A:$A,0)+(ROW()-ROW($A$241)-1),COLUMN()-1)</f>
        <v>99.991200000000006</v>
      </c>
      <c r="Q247" s="5">
        <f>INDEX('Paste Calib Data'!$1:$1048576,MATCH($A$241,'Paste Calib Data'!$A:$A,0)+(ROW()-ROW($A$241)-1),COLUMN()-1)</f>
        <v>99.991200000000006</v>
      </c>
      <c r="R247" s="5">
        <f>INDEX('Paste Calib Data'!$1:$1048576,MATCH($A$241,'Paste Calib Data'!$A:$A,0)+(ROW()-ROW($A$241)-1),COLUMN()-1)</f>
        <v>99.991200000000006</v>
      </c>
      <c r="S247" s="16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6">
        <f t="shared" si="37"/>
        <v>44.993600000000001</v>
      </c>
      <c r="C248" s="5">
        <f>INDEX('Paste Calib Data'!$1:$1048576,MATCH($A$241,'Paste Calib Data'!$A:$A,0)+(ROW()-ROW($A$241)-1),COLUMN()-1)</f>
        <v>44.993600000000001</v>
      </c>
      <c r="D248" s="5">
        <f>INDEX('Paste Calib Data'!$1:$1048576,MATCH($A$241,'Paste Calib Data'!$A:$A,0)+(ROW()-ROW($A$241)-1),COLUMN()-1)</f>
        <v>48.019199999999998</v>
      </c>
      <c r="E248" s="5">
        <f>INDEX('Paste Calib Data'!$1:$1048576,MATCH($A$241,'Paste Calib Data'!$A:$A,0)+(ROW()-ROW($A$241)-1),COLUMN()-1)</f>
        <v>48.019199999999998</v>
      </c>
      <c r="F248" s="5">
        <f>INDEX('Paste Calib Data'!$1:$1048576,MATCH($A$241,'Paste Calib Data'!$A:$A,0)+(ROW()-ROW($A$241)-1),COLUMN()-1)</f>
        <v>60.024000000000001</v>
      </c>
      <c r="G248" s="5">
        <f>INDEX('Paste Calib Data'!$1:$1048576,MATCH($A$241,'Paste Calib Data'!$A:$A,0)+(ROW()-ROW($A$241)-1),COLUMN()-1)</f>
        <v>63.976799999999997</v>
      </c>
      <c r="H248" s="5">
        <f>INDEX('Paste Calib Data'!$1:$1048576,MATCH($A$241,'Paste Calib Data'!$A:$A,0)+(ROW()-ROW($A$241)-1),COLUMN()-1)</f>
        <v>71.004000000000005</v>
      </c>
      <c r="I248" s="5">
        <f>INDEX('Paste Calib Data'!$1:$1048576,MATCH($A$241,'Paste Calib Data'!$A:$A,0)+(ROW()-ROW($A$241)-1),COLUMN()-1)</f>
        <v>75.9816</v>
      </c>
      <c r="J248" s="5">
        <f>INDEX('Paste Calib Data'!$1:$1048576,MATCH($A$241,'Paste Calib Data'!$A:$A,0)+(ROW()-ROW($A$241)-1),COLUMN()-1)</f>
        <v>81.007999999999996</v>
      </c>
      <c r="K248" s="5">
        <f>INDEX('Paste Calib Data'!$1:$1048576,MATCH($A$241,'Paste Calib Data'!$A:$A,0)+(ROW()-ROW($A$241)-1),COLUMN()-1)</f>
        <v>85.985600000000005</v>
      </c>
      <c r="L248" s="5">
        <f>INDEX('Paste Calib Data'!$1:$1048576,MATCH($A$241,'Paste Calib Data'!$A:$A,0)+(ROW()-ROW($A$241)-1),COLUMN()-1)</f>
        <v>91.012</v>
      </c>
      <c r="M248" s="5">
        <f>INDEX('Paste Calib Data'!$1:$1048576,MATCH($A$241,'Paste Calib Data'!$A:$A,0)+(ROW()-ROW($A$241)-1),COLUMN()-1)</f>
        <v>97.990399999999994</v>
      </c>
      <c r="N248" s="5">
        <f>INDEX('Paste Calib Data'!$1:$1048576,MATCH($A$241,'Paste Calib Data'!$A:$A,0)+(ROW()-ROW($A$241)-1),COLUMN()-1)</f>
        <v>103.0168</v>
      </c>
      <c r="O248" s="5">
        <f>INDEX('Paste Calib Data'!$1:$1048576,MATCH($A$241,'Paste Calib Data'!$A:$A,0)+(ROW()-ROW($A$241)-1),COLUMN()-1)</f>
        <v>105.0176</v>
      </c>
      <c r="P248" s="5">
        <f>INDEX('Paste Calib Data'!$1:$1048576,MATCH($A$241,'Paste Calib Data'!$A:$A,0)+(ROW()-ROW($A$241)-1),COLUMN()-1)</f>
        <v>107.9944</v>
      </c>
      <c r="Q248" s="5">
        <f>INDEX('Paste Calib Data'!$1:$1048576,MATCH($A$241,'Paste Calib Data'!$A:$A,0)+(ROW()-ROW($A$241)-1),COLUMN()-1)</f>
        <v>109.9952</v>
      </c>
      <c r="R248" s="5">
        <f>INDEX('Paste Calib Data'!$1:$1048576,MATCH($A$241,'Paste Calib Data'!$A:$A,0)+(ROW()-ROW($A$241)-1),COLUMN()-1)</f>
        <v>113.02079999999999</v>
      </c>
      <c r="S248" s="16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6">
        <f t="shared" si="37"/>
        <v>50.02</v>
      </c>
      <c r="C249" s="5">
        <f>INDEX('Paste Calib Data'!$1:$1048576,MATCH($A$241,'Paste Calib Data'!$A:$A,0)+(ROW()-ROW($A$241)-1),COLUMN()-1)</f>
        <v>50.02</v>
      </c>
      <c r="D249" s="5">
        <f>INDEX('Paste Calib Data'!$1:$1048576,MATCH($A$241,'Paste Calib Data'!$A:$A,0)+(ROW()-ROW($A$241)-1),COLUMN()-1)</f>
        <v>58.023200000000003</v>
      </c>
      <c r="E249" s="5">
        <f>INDEX('Paste Calib Data'!$1:$1048576,MATCH($A$241,'Paste Calib Data'!$A:$A,0)+(ROW()-ROW($A$241)-1),COLUMN()-1)</f>
        <v>54.997599999999998</v>
      </c>
      <c r="F249" s="5">
        <f>INDEX('Paste Calib Data'!$1:$1048576,MATCH($A$241,'Paste Calib Data'!$A:$A,0)+(ROW()-ROW($A$241)-1),COLUMN()-1)</f>
        <v>67.978399999999993</v>
      </c>
      <c r="G249" s="5">
        <f>INDEX('Paste Calib Data'!$1:$1048576,MATCH($A$241,'Paste Calib Data'!$A:$A,0)+(ROW()-ROW($A$241)-1),COLUMN()-1)</f>
        <v>85.009600000000006</v>
      </c>
      <c r="H249" s="5">
        <f>INDEX('Paste Calib Data'!$1:$1048576,MATCH($A$241,'Paste Calib Data'!$A:$A,0)+(ROW()-ROW($A$241)-1),COLUMN()-1)</f>
        <v>85.009600000000006</v>
      </c>
      <c r="I249" s="5">
        <f>INDEX('Paste Calib Data'!$1:$1048576,MATCH($A$241,'Paste Calib Data'!$A:$A,0)+(ROW()-ROW($A$241)-1),COLUMN()-1)</f>
        <v>87.010400000000004</v>
      </c>
      <c r="J249" s="5">
        <f>INDEX('Paste Calib Data'!$1:$1048576,MATCH($A$241,'Paste Calib Data'!$A:$A,0)+(ROW()-ROW($A$241)-1),COLUMN()-1)</f>
        <v>91.012</v>
      </c>
      <c r="K249" s="5">
        <f>INDEX('Paste Calib Data'!$1:$1048576,MATCH($A$241,'Paste Calib Data'!$A:$A,0)+(ROW()-ROW($A$241)-1),COLUMN()-1)</f>
        <v>95.013599999999997</v>
      </c>
      <c r="L249" s="5">
        <f>INDEX('Paste Calib Data'!$1:$1048576,MATCH($A$241,'Paste Calib Data'!$A:$A,0)+(ROW()-ROW($A$241)-1),COLUMN()-1)</f>
        <v>99.015199999999993</v>
      </c>
      <c r="M249" s="5">
        <f>INDEX('Paste Calib Data'!$1:$1048576,MATCH($A$241,'Paste Calib Data'!$A:$A,0)+(ROW()-ROW($A$241)-1),COLUMN()-1)</f>
        <v>105.0176</v>
      </c>
      <c r="N249" s="5">
        <f>INDEX('Paste Calib Data'!$1:$1048576,MATCH($A$241,'Paste Calib Data'!$A:$A,0)+(ROW()-ROW($A$241)-1),COLUMN()-1)</f>
        <v>107.9944</v>
      </c>
      <c r="O249" s="5">
        <f>INDEX('Paste Calib Data'!$1:$1048576,MATCH($A$241,'Paste Calib Data'!$A:$A,0)+(ROW()-ROW($A$241)-1),COLUMN()-1)</f>
        <v>109.9952</v>
      </c>
      <c r="P249" s="5">
        <f>INDEX('Paste Calib Data'!$1:$1048576,MATCH($A$241,'Paste Calib Data'!$A:$A,0)+(ROW()-ROW($A$241)-1),COLUMN()-1)</f>
        <v>111.996</v>
      </c>
      <c r="Q249" s="5">
        <f>INDEX('Paste Calib Data'!$1:$1048576,MATCH($A$241,'Paste Calib Data'!$A:$A,0)+(ROW()-ROW($A$241)-1),COLUMN()-1)</f>
        <v>113.99679999999999</v>
      </c>
      <c r="R249" s="5">
        <f>INDEX('Paste Calib Data'!$1:$1048576,MATCH($A$241,'Paste Calib Data'!$A:$A,0)+(ROW()-ROW($A$241)-1),COLUMN()-1)</f>
        <v>115.99760000000001</v>
      </c>
      <c r="S249" s="16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6">
        <f t="shared" si="37"/>
        <v>54.021599999999999</v>
      </c>
      <c r="C250" s="5">
        <f>INDEX('Paste Calib Data'!$1:$1048576,MATCH($A$241,'Paste Calib Data'!$A:$A,0)+(ROW()-ROW($A$241)-1),COLUMN()-1)</f>
        <v>54.021599999999999</v>
      </c>
      <c r="D250" s="5">
        <f>INDEX('Paste Calib Data'!$1:$1048576,MATCH($A$241,'Paste Calib Data'!$A:$A,0)+(ROW()-ROW($A$241)-1),COLUMN()-1)</f>
        <v>54.021599999999999</v>
      </c>
      <c r="E250" s="5">
        <f>INDEX('Paste Calib Data'!$1:$1048576,MATCH($A$241,'Paste Calib Data'!$A:$A,0)+(ROW()-ROW($A$241)-1),COLUMN()-1)</f>
        <v>65.977599999999995</v>
      </c>
      <c r="F250" s="5">
        <f>INDEX('Paste Calib Data'!$1:$1048576,MATCH($A$241,'Paste Calib Data'!$A:$A,0)+(ROW()-ROW($A$241)-1),COLUMN()-1)</f>
        <v>79.983199999999997</v>
      </c>
      <c r="G250" s="5">
        <f>INDEX('Paste Calib Data'!$1:$1048576,MATCH($A$241,'Paste Calib Data'!$A:$A,0)+(ROW()-ROW($A$241)-1),COLUMN()-1)</f>
        <v>105.0176</v>
      </c>
      <c r="H250" s="5">
        <f>INDEX('Paste Calib Data'!$1:$1048576,MATCH($A$241,'Paste Calib Data'!$A:$A,0)+(ROW()-ROW($A$241)-1),COLUMN()-1)</f>
        <v>102.48</v>
      </c>
      <c r="I250" s="5">
        <f>INDEX('Paste Calib Data'!$1:$1048576,MATCH($A$241,'Paste Calib Data'!$A:$A,0)+(ROW()-ROW($A$241)-1),COLUMN()-1)</f>
        <v>87.986400000000003</v>
      </c>
      <c r="J250" s="5">
        <f>INDEX('Paste Calib Data'!$1:$1048576,MATCH($A$241,'Paste Calib Data'!$A:$A,0)+(ROW()-ROW($A$241)-1),COLUMN()-1)</f>
        <v>87.010400000000004</v>
      </c>
      <c r="K250" s="5">
        <f>INDEX('Paste Calib Data'!$1:$1048576,MATCH($A$241,'Paste Calib Data'!$A:$A,0)+(ROW()-ROW($A$241)-1),COLUMN()-1)</f>
        <v>87.986400000000003</v>
      </c>
      <c r="L250" s="5">
        <f>INDEX('Paste Calib Data'!$1:$1048576,MATCH($A$241,'Paste Calib Data'!$A:$A,0)+(ROW()-ROW($A$241)-1),COLUMN()-1)</f>
        <v>89.011200000000002</v>
      </c>
      <c r="M250" s="5">
        <f>INDEX('Paste Calib Data'!$1:$1048576,MATCH($A$241,'Paste Calib Data'!$A:$A,0)+(ROW()-ROW($A$241)-1),COLUMN()-1)</f>
        <v>91.012</v>
      </c>
      <c r="N250" s="5">
        <f>INDEX('Paste Calib Data'!$1:$1048576,MATCH($A$241,'Paste Calib Data'!$A:$A,0)+(ROW()-ROW($A$241)-1),COLUMN()-1)</f>
        <v>91.988</v>
      </c>
      <c r="O250" s="5">
        <f>INDEX('Paste Calib Data'!$1:$1048576,MATCH($A$241,'Paste Calib Data'!$A:$A,0)+(ROW()-ROW($A$241)-1),COLUMN()-1)</f>
        <v>93.012799999999999</v>
      </c>
      <c r="P250" s="5">
        <f>INDEX('Paste Calib Data'!$1:$1048576,MATCH($A$241,'Paste Calib Data'!$A:$A,0)+(ROW()-ROW($A$241)-1),COLUMN()-1)</f>
        <v>93.012799999999999</v>
      </c>
      <c r="Q250" s="5">
        <f>INDEX('Paste Calib Data'!$1:$1048576,MATCH($A$241,'Paste Calib Data'!$A:$A,0)+(ROW()-ROW($A$241)-1),COLUMN()-1)</f>
        <v>93.988799999999998</v>
      </c>
      <c r="R250" s="5">
        <f>INDEX('Paste Calib Data'!$1:$1048576,MATCH($A$241,'Paste Calib Data'!$A:$A,0)+(ROW()-ROW($A$241)-1),COLUMN()-1)</f>
        <v>93.988799999999998</v>
      </c>
      <c r="S250" s="16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6">
        <f t="shared" si="37"/>
        <v>58.023200000000003</v>
      </c>
      <c r="C251" s="5">
        <f>INDEX('Paste Calib Data'!$1:$1048576,MATCH($A$241,'Paste Calib Data'!$A:$A,0)+(ROW()-ROW($A$241)-1),COLUMN()-1)</f>
        <v>58.023200000000003</v>
      </c>
      <c r="D251" s="5">
        <f>INDEX('Paste Calib Data'!$1:$1048576,MATCH($A$241,'Paste Calib Data'!$A:$A,0)+(ROW()-ROW($A$241)-1),COLUMN()-1)</f>
        <v>58.023200000000003</v>
      </c>
      <c r="E251" s="5">
        <f>INDEX('Paste Calib Data'!$1:$1048576,MATCH($A$241,'Paste Calib Data'!$A:$A,0)+(ROW()-ROW($A$241)-1),COLUMN()-1)</f>
        <v>77.006399999999999</v>
      </c>
      <c r="F251" s="5">
        <f>INDEX('Paste Calib Data'!$1:$1048576,MATCH($A$241,'Paste Calib Data'!$A:$A,0)+(ROW()-ROW($A$241)-1),COLUMN()-1)</f>
        <v>89.987200000000001</v>
      </c>
      <c r="G251" s="5">
        <f>INDEX('Paste Calib Data'!$1:$1048576,MATCH($A$241,'Paste Calib Data'!$A:$A,0)+(ROW()-ROW($A$241)-1),COLUMN()-1)</f>
        <v>123.0248</v>
      </c>
      <c r="H251" s="5">
        <f>INDEX('Paste Calib Data'!$1:$1048576,MATCH($A$241,'Paste Calib Data'!$A:$A,0)+(ROW()-ROW($A$241)-1),COLUMN()-1)</f>
        <v>119.9992</v>
      </c>
      <c r="I251" s="5">
        <f>INDEX('Paste Calib Data'!$1:$1048576,MATCH($A$241,'Paste Calib Data'!$A:$A,0)+(ROW()-ROW($A$241)-1),COLUMN()-1)</f>
        <v>107.0184</v>
      </c>
      <c r="J251" s="5">
        <f>INDEX('Paste Calib Data'!$1:$1048576,MATCH($A$241,'Paste Calib Data'!$A:$A,0)+(ROW()-ROW($A$241)-1),COLUMN()-1)</f>
        <v>103.9928</v>
      </c>
      <c r="K251" s="5">
        <f>INDEX('Paste Calib Data'!$1:$1048576,MATCH($A$241,'Paste Calib Data'!$A:$A,0)+(ROW()-ROW($A$241)-1),COLUMN()-1)</f>
        <v>103.0168</v>
      </c>
      <c r="L251" s="5">
        <f>INDEX('Paste Calib Data'!$1:$1048576,MATCH($A$241,'Paste Calib Data'!$A:$A,0)+(ROW()-ROW($A$241)-1),COLUMN()-1)</f>
        <v>101.01600000000001</v>
      </c>
      <c r="M251" s="5">
        <f>INDEX('Paste Calib Data'!$1:$1048576,MATCH($A$241,'Paste Calib Data'!$A:$A,0)+(ROW()-ROW($A$241)-1),COLUMN()-1)</f>
        <v>99.015199999999993</v>
      </c>
      <c r="N251" s="5">
        <f>INDEX('Paste Calib Data'!$1:$1048576,MATCH($A$241,'Paste Calib Data'!$A:$A,0)+(ROW()-ROW($A$241)-1),COLUMN()-1)</f>
        <v>97.990399999999994</v>
      </c>
      <c r="O251" s="5">
        <f>INDEX('Paste Calib Data'!$1:$1048576,MATCH($A$241,'Paste Calib Data'!$A:$A,0)+(ROW()-ROW($A$241)-1),COLUMN()-1)</f>
        <v>97.014399999999995</v>
      </c>
      <c r="P251" s="5">
        <f>INDEX('Paste Calib Data'!$1:$1048576,MATCH($A$241,'Paste Calib Data'!$A:$A,0)+(ROW()-ROW($A$241)-1),COLUMN()-1)</f>
        <v>95.989599999999996</v>
      </c>
      <c r="Q251" s="5">
        <f>INDEX('Paste Calib Data'!$1:$1048576,MATCH($A$241,'Paste Calib Data'!$A:$A,0)+(ROW()-ROW($A$241)-1),COLUMN()-1)</f>
        <v>95.989599999999996</v>
      </c>
      <c r="R251" s="5">
        <f>INDEX('Paste Calib Data'!$1:$1048576,MATCH($A$241,'Paste Calib Data'!$A:$A,0)+(ROW()-ROW($A$241)-1),COLUMN()-1)</f>
        <v>95.013599999999997</v>
      </c>
      <c r="S251" s="16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6">
        <f t="shared" si="37"/>
        <v>65.001599999999996</v>
      </c>
      <c r="C252" s="5">
        <f>INDEX('Paste Calib Data'!$1:$1048576,MATCH($A$241,'Paste Calib Data'!$A:$A,0)+(ROW()-ROW($A$241)-1),COLUMN()-1)</f>
        <v>65.001599999999996</v>
      </c>
      <c r="D252" s="5">
        <f>INDEX('Paste Calib Data'!$1:$1048576,MATCH($A$241,'Paste Calib Data'!$A:$A,0)+(ROW()-ROW($A$241)-1),COLUMN()-1)</f>
        <v>69.979200000000006</v>
      </c>
      <c r="E252" s="5">
        <f>INDEX('Paste Calib Data'!$1:$1048576,MATCH($A$241,'Paste Calib Data'!$A:$A,0)+(ROW()-ROW($A$241)-1),COLUMN()-1)</f>
        <v>85.985600000000005</v>
      </c>
      <c r="F252" s="5">
        <f>INDEX('Paste Calib Data'!$1:$1048576,MATCH($A$241,'Paste Calib Data'!$A:$A,0)+(ROW()-ROW($A$241)-1),COLUMN()-1)</f>
        <v>103.9928</v>
      </c>
      <c r="G252" s="5">
        <f>INDEX('Paste Calib Data'!$1:$1048576,MATCH($A$241,'Paste Calib Data'!$A:$A,0)+(ROW()-ROW($A$241)-1),COLUMN()-1)</f>
        <v>128.00239999999999</v>
      </c>
      <c r="H252" s="5">
        <f>INDEX('Paste Calib Data'!$1:$1048576,MATCH($A$241,'Paste Calib Data'!$A:$A,0)+(ROW()-ROW($A$241)-1),COLUMN()-1)</f>
        <v>128.00239999999999</v>
      </c>
      <c r="I252" s="5">
        <f>INDEX('Paste Calib Data'!$1:$1048576,MATCH($A$241,'Paste Calib Data'!$A:$A,0)+(ROW()-ROW($A$241)-1),COLUMN()-1)</f>
        <v>117.9984</v>
      </c>
      <c r="J252" s="5">
        <f>INDEX('Paste Calib Data'!$1:$1048576,MATCH($A$241,'Paste Calib Data'!$A:$A,0)+(ROW()-ROW($A$241)-1),COLUMN()-1)</f>
        <v>101.992</v>
      </c>
      <c r="K252" s="5">
        <f>INDEX('Paste Calib Data'!$1:$1048576,MATCH($A$241,'Paste Calib Data'!$A:$A,0)+(ROW()-ROW($A$241)-1),COLUMN()-1)</f>
        <v>99.991200000000006</v>
      </c>
      <c r="L252" s="5">
        <f>INDEX('Paste Calib Data'!$1:$1048576,MATCH($A$241,'Paste Calib Data'!$A:$A,0)+(ROW()-ROW($A$241)-1),COLUMN()-1)</f>
        <v>99.015199999999993</v>
      </c>
      <c r="M252" s="5">
        <f>INDEX('Paste Calib Data'!$1:$1048576,MATCH($A$241,'Paste Calib Data'!$A:$A,0)+(ROW()-ROW($A$241)-1),COLUMN()-1)</f>
        <v>103.0168</v>
      </c>
      <c r="N252" s="5">
        <f>INDEX('Paste Calib Data'!$1:$1048576,MATCH($A$241,'Paste Calib Data'!$A:$A,0)+(ROW()-ROW($A$241)-1),COLUMN()-1)</f>
        <v>107.0184</v>
      </c>
      <c r="O252" s="5">
        <f>INDEX('Paste Calib Data'!$1:$1048576,MATCH($A$241,'Paste Calib Data'!$A:$A,0)+(ROW()-ROW($A$241)-1),COLUMN()-1)</f>
        <v>115.02160000000001</v>
      </c>
      <c r="P252" s="5">
        <f>INDEX('Paste Calib Data'!$1:$1048576,MATCH($A$241,'Paste Calib Data'!$A:$A,0)+(ROW()-ROW($A$241)-1),COLUMN()-1)</f>
        <v>117.9984</v>
      </c>
      <c r="Q252" s="5">
        <f>INDEX('Paste Calib Data'!$1:$1048576,MATCH($A$241,'Paste Calib Data'!$A:$A,0)+(ROW()-ROW($A$241)-1),COLUMN()-1)</f>
        <v>119.9992</v>
      </c>
      <c r="R252" s="5">
        <f>INDEX('Paste Calib Data'!$1:$1048576,MATCH($A$241,'Paste Calib Data'!$A:$A,0)+(ROW()-ROW($A$241)-1),COLUMN()-1)</f>
        <v>124.9768</v>
      </c>
      <c r="S252" s="16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6">
        <f t="shared" si="37"/>
        <v>79.983199999999997</v>
      </c>
      <c r="C253" s="5">
        <f>INDEX('Paste Calib Data'!$1:$1048576,MATCH($A$241,'Paste Calib Data'!$A:$A,0)+(ROW()-ROW($A$241)-1),COLUMN()-1)</f>
        <v>79.983199999999997</v>
      </c>
      <c r="D253" s="5">
        <f>INDEX('Paste Calib Data'!$1:$1048576,MATCH($A$241,'Paste Calib Data'!$A:$A,0)+(ROW()-ROW($A$241)-1),COLUMN()-1)</f>
        <v>89.987200000000001</v>
      </c>
      <c r="E253" s="5">
        <f>INDEX('Paste Calib Data'!$1:$1048576,MATCH($A$241,'Paste Calib Data'!$A:$A,0)+(ROW()-ROW($A$241)-1),COLUMN()-1)</f>
        <v>95.989599999999996</v>
      </c>
      <c r="F253" s="5">
        <f>INDEX('Paste Calib Data'!$1:$1048576,MATCH($A$241,'Paste Calib Data'!$A:$A,0)+(ROW()-ROW($A$241)-1),COLUMN()-1)</f>
        <v>105.0176</v>
      </c>
      <c r="G253" s="5">
        <f>INDEX('Paste Calib Data'!$1:$1048576,MATCH($A$241,'Paste Calib Data'!$A:$A,0)+(ROW()-ROW($A$241)-1),COLUMN()-1)</f>
        <v>132.00399999999999</v>
      </c>
      <c r="H253" s="5">
        <f>INDEX('Paste Calib Data'!$1:$1048576,MATCH($A$241,'Paste Calib Data'!$A:$A,0)+(ROW()-ROW($A$241)-1),COLUMN()-1)</f>
        <v>122</v>
      </c>
      <c r="I253" s="5">
        <f>INDEX('Paste Calib Data'!$1:$1048576,MATCH($A$241,'Paste Calib Data'!$A:$A,0)+(ROW()-ROW($A$241)-1),COLUMN()-1)</f>
        <v>111.996</v>
      </c>
      <c r="J253" s="5">
        <f>INDEX('Paste Calib Data'!$1:$1048576,MATCH($A$241,'Paste Calib Data'!$A:$A,0)+(ROW()-ROW($A$241)-1),COLUMN()-1)</f>
        <v>109.9952</v>
      </c>
      <c r="K253" s="5">
        <f>INDEX('Paste Calib Data'!$1:$1048576,MATCH($A$241,'Paste Calib Data'!$A:$A,0)+(ROW()-ROW($A$241)-1),COLUMN()-1)</f>
        <v>109.0192</v>
      </c>
      <c r="L253" s="5">
        <f>INDEX('Paste Calib Data'!$1:$1048576,MATCH($A$241,'Paste Calib Data'!$A:$A,0)+(ROW()-ROW($A$241)-1),COLUMN()-1)</f>
        <v>107.9944</v>
      </c>
      <c r="M253" s="5">
        <f>INDEX('Paste Calib Data'!$1:$1048576,MATCH($A$241,'Paste Calib Data'!$A:$A,0)+(ROW()-ROW($A$241)-1),COLUMN()-1)</f>
        <v>113.02079999999999</v>
      </c>
      <c r="N253" s="5">
        <f>INDEX('Paste Calib Data'!$1:$1048576,MATCH($A$241,'Paste Calib Data'!$A:$A,0)+(ROW()-ROW($A$241)-1),COLUMN()-1)</f>
        <v>119.0232</v>
      </c>
      <c r="O253" s="5">
        <f>INDEX('Paste Calib Data'!$1:$1048576,MATCH($A$241,'Paste Calib Data'!$A:$A,0)+(ROW()-ROW($A$241)-1),COLUMN()-1)</f>
        <v>122</v>
      </c>
      <c r="P253" s="5">
        <f>INDEX('Paste Calib Data'!$1:$1048576,MATCH($A$241,'Paste Calib Data'!$A:$A,0)+(ROW()-ROW($A$241)-1),COLUMN()-1)</f>
        <v>126.0016</v>
      </c>
      <c r="Q253" s="5">
        <f>INDEX('Paste Calib Data'!$1:$1048576,MATCH($A$241,'Paste Calib Data'!$A:$A,0)+(ROW()-ROW($A$241)-1),COLUMN()-1)</f>
        <v>138.98240000000001</v>
      </c>
      <c r="R253" s="5">
        <f>INDEX('Paste Calib Data'!$1:$1048576,MATCH($A$241,'Paste Calib Data'!$A:$A,0)+(ROW()-ROW($A$241)-1),COLUMN()-1)</f>
        <v>142.98400000000001</v>
      </c>
      <c r="S253" s="16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6">
        <f t="shared" si="37"/>
        <v>95.013599999999997</v>
      </c>
      <c r="C254" s="5">
        <f>INDEX('Paste Calib Data'!$1:$1048576,MATCH($A$241,'Paste Calib Data'!$A:$A,0)+(ROW()-ROW($A$241)-1),COLUMN()-1)</f>
        <v>95.013599999999997</v>
      </c>
      <c r="D254" s="5">
        <f>INDEX('Paste Calib Data'!$1:$1048576,MATCH($A$241,'Paste Calib Data'!$A:$A,0)+(ROW()-ROW($A$241)-1),COLUMN()-1)</f>
        <v>97.014399999999995</v>
      </c>
      <c r="E254" s="5">
        <f>INDEX('Paste Calib Data'!$1:$1048576,MATCH($A$241,'Paste Calib Data'!$A:$A,0)+(ROW()-ROW($A$241)-1),COLUMN()-1)</f>
        <v>109.9952</v>
      </c>
      <c r="F254" s="5">
        <f>INDEX('Paste Calib Data'!$1:$1048576,MATCH($A$241,'Paste Calib Data'!$A:$A,0)+(ROW()-ROW($A$241)-1),COLUMN()-1)</f>
        <v>115.99760000000001</v>
      </c>
      <c r="G254" s="5">
        <f>INDEX('Paste Calib Data'!$1:$1048576,MATCH($A$241,'Paste Calib Data'!$A:$A,0)+(ROW()-ROW($A$241)-1),COLUMN()-1)</f>
        <v>134.98079999999999</v>
      </c>
      <c r="H254" s="5">
        <f>INDEX('Paste Calib Data'!$1:$1048576,MATCH($A$241,'Paste Calib Data'!$A:$A,0)+(ROW()-ROW($A$241)-1),COLUMN()-1)</f>
        <v>134.98079999999999</v>
      </c>
      <c r="I254" s="5">
        <f>INDEX('Paste Calib Data'!$1:$1048576,MATCH($A$241,'Paste Calib Data'!$A:$A,0)+(ROW()-ROW($A$241)-1),COLUMN()-1)</f>
        <v>130.00319999999999</v>
      </c>
      <c r="J254" s="5">
        <f>INDEX('Paste Calib Data'!$1:$1048576,MATCH($A$241,'Paste Calib Data'!$A:$A,0)+(ROW()-ROW($A$241)-1),COLUMN()-1)</f>
        <v>126.9776</v>
      </c>
      <c r="K254" s="5">
        <f>INDEX('Paste Calib Data'!$1:$1048576,MATCH($A$241,'Paste Calib Data'!$A:$A,0)+(ROW()-ROW($A$241)-1),COLUMN()-1)</f>
        <v>124.9768</v>
      </c>
      <c r="L254" s="5">
        <f>INDEX('Paste Calib Data'!$1:$1048576,MATCH($A$241,'Paste Calib Data'!$A:$A,0)+(ROW()-ROW($A$241)-1),COLUMN()-1)</f>
        <v>115.02160000000001</v>
      </c>
      <c r="M254" s="5">
        <f>INDEX('Paste Calib Data'!$1:$1048576,MATCH($A$241,'Paste Calib Data'!$A:$A,0)+(ROW()-ROW($A$241)-1),COLUMN()-1)</f>
        <v>109.9952</v>
      </c>
      <c r="N254" s="5">
        <f>INDEX('Paste Calib Data'!$1:$1048576,MATCH($A$241,'Paste Calib Data'!$A:$A,0)+(ROW()-ROW($A$241)-1),COLUMN()-1)</f>
        <v>109.9952</v>
      </c>
      <c r="O254" s="5">
        <f>INDEX('Paste Calib Data'!$1:$1048576,MATCH($A$241,'Paste Calib Data'!$A:$A,0)+(ROW()-ROW($A$241)-1),COLUMN()-1)</f>
        <v>109.9952</v>
      </c>
      <c r="P254" s="5">
        <f>INDEX('Paste Calib Data'!$1:$1048576,MATCH($A$241,'Paste Calib Data'!$A:$A,0)+(ROW()-ROW($A$241)-1),COLUMN()-1)</f>
        <v>134.98079999999999</v>
      </c>
      <c r="Q254" s="5">
        <f>INDEX('Paste Calib Data'!$1:$1048576,MATCH($A$241,'Paste Calib Data'!$A:$A,0)+(ROW()-ROW($A$241)-1),COLUMN()-1)</f>
        <v>140.00720000000001</v>
      </c>
      <c r="R254" s="5">
        <f>INDEX('Paste Calib Data'!$1:$1048576,MATCH($A$241,'Paste Calib Data'!$A:$A,0)+(ROW()-ROW($A$241)-1),COLUMN()-1)</f>
        <v>144.00880000000001</v>
      </c>
      <c r="S254" s="16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6">
        <f t="shared" si="37"/>
        <v>99.991200000000006</v>
      </c>
      <c r="C255" s="5">
        <f>INDEX('Paste Calib Data'!$1:$1048576,MATCH($A$241,'Paste Calib Data'!$A:$A,0)+(ROW()-ROW($A$241)-1),COLUMN()-1)</f>
        <v>99.991200000000006</v>
      </c>
      <c r="D255" s="5">
        <f>INDEX('Paste Calib Data'!$1:$1048576,MATCH($A$241,'Paste Calib Data'!$A:$A,0)+(ROW()-ROW($A$241)-1),COLUMN()-1)</f>
        <v>105.0176</v>
      </c>
      <c r="E255" s="5">
        <f>INDEX('Paste Calib Data'!$1:$1048576,MATCH($A$241,'Paste Calib Data'!$A:$A,0)+(ROW()-ROW($A$241)-1),COLUMN()-1)</f>
        <v>115.99760000000001</v>
      </c>
      <c r="F255" s="5">
        <f>INDEX('Paste Calib Data'!$1:$1048576,MATCH($A$241,'Paste Calib Data'!$A:$A,0)+(ROW()-ROW($A$241)-1),COLUMN()-1)</f>
        <v>124.9768</v>
      </c>
      <c r="G255" s="5">
        <f>INDEX('Paste Calib Data'!$1:$1048576,MATCH($A$241,'Paste Calib Data'!$A:$A,0)+(ROW()-ROW($A$241)-1),COLUMN()-1)</f>
        <v>134.98079999999999</v>
      </c>
      <c r="H255" s="5">
        <f>INDEX('Paste Calib Data'!$1:$1048576,MATCH($A$241,'Paste Calib Data'!$A:$A,0)+(ROW()-ROW($A$241)-1),COLUMN()-1)</f>
        <v>134.98079999999999</v>
      </c>
      <c r="I255" s="5">
        <f>INDEX('Paste Calib Data'!$1:$1048576,MATCH($A$241,'Paste Calib Data'!$A:$A,0)+(ROW()-ROW($A$241)-1),COLUMN()-1)</f>
        <v>134.98079999999999</v>
      </c>
      <c r="J255" s="5">
        <f>INDEX('Paste Calib Data'!$1:$1048576,MATCH($A$241,'Paste Calib Data'!$A:$A,0)+(ROW()-ROW($A$241)-1),COLUMN()-1)</f>
        <v>130.00319999999999</v>
      </c>
      <c r="K255" s="5">
        <f>INDEX('Paste Calib Data'!$1:$1048576,MATCH($A$241,'Paste Calib Data'!$A:$A,0)+(ROW()-ROW($A$241)-1),COLUMN()-1)</f>
        <v>126.9776</v>
      </c>
      <c r="L255" s="5">
        <f>INDEX('Paste Calib Data'!$1:$1048576,MATCH($A$241,'Paste Calib Data'!$A:$A,0)+(ROW()-ROW($A$241)-1),COLUMN()-1)</f>
        <v>122.488</v>
      </c>
      <c r="M255" s="5">
        <f>INDEX('Paste Calib Data'!$1:$1048576,MATCH($A$241,'Paste Calib Data'!$A:$A,0)+(ROW()-ROW($A$241)-1),COLUMN()-1)</f>
        <v>115.02160000000001</v>
      </c>
      <c r="N255" s="5">
        <f>INDEX('Paste Calib Data'!$1:$1048576,MATCH($A$241,'Paste Calib Data'!$A:$A,0)+(ROW()-ROW($A$241)-1),COLUMN()-1)</f>
        <v>122.976</v>
      </c>
      <c r="O255" s="5">
        <f>INDEX('Paste Calib Data'!$1:$1048576,MATCH($A$241,'Paste Calib Data'!$A:$A,0)+(ROW()-ROW($A$241)-1),COLUMN()-1)</f>
        <v>126.9776</v>
      </c>
      <c r="P255" s="5">
        <f>INDEX('Paste Calib Data'!$1:$1048576,MATCH($A$241,'Paste Calib Data'!$A:$A,0)+(ROW()-ROW($A$241)-1),COLUMN()-1)</f>
        <v>136.00559999999999</v>
      </c>
      <c r="Q255" s="5">
        <f>INDEX('Paste Calib Data'!$1:$1048576,MATCH($A$241,'Paste Calib Data'!$A:$A,0)+(ROW()-ROW($A$241)-1),COLUMN()-1)</f>
        <v>142.00800000000001</v>
      </c>
      <c r="R255" s="5">
        <f>INDEX('Paste Calib Data'!$1:$1048576,MATCH($A$241,'Paste Calib Data'!$A:$A,0)+(ROW()-ROW($A$241)-1),COLUMN()-1)</f>
        <v>144.98480000000001</v>
      </c>
      <c r="S255" s="16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6">
        <f t="shared" si="37"/>
        <v>105.0176</v>
      </c>
      <c r="C256" s="5">
        <f>INDEX('Paste Calib Data'!$1:$1048576,MATCH($A$241,'Paste Calib Data'!$A:$A,0)+(ROW()-ROW($A$241)-1),COLUMN()-1)</f>
        <v>105.0176</v>
      </c>
      <c r="D256" s="5">
        <f>INDEX('Paste Calib Data'!$1:$1048576,MATCH($A$241,'Paste Calib Data'!$A:$A,0)+(ROW()-ROW($A$241)-1),COLUMN()-1)</f>
        <v>109.9952</v>
      </c>
      <c r="E256" s="5">
        <f>INDEX('Paste Calib Data'!$1:$1048576,MATCH($A$241,'Paste Calib Data'!$A:$A,0)+(ROW()-ROW($A$241)-1),COLUMN()-1)</f>
        <v>115.99760000000001</v>
      </c>
      <c r="F256" s="5">
        <f>INDEX('Paste Calib Data'!$1:$1048576,MATCH($A$241,'Paste Calib Data'!$A:$A,0)+(ROW()-ROW($A$241)-1),COLUMN()-1)</f>
        <v>134.98079999999999</v>
      </c>
      <c r="G256" s="5">
        <f>INDEX('Paste Calib Data'!$1:$1048576,MATCH($A$241,'Paste Calib Data'!$A:$A,0)+(ROW()-ROW($A$241)-1),COLUMN()-1)</f>
        <v>126.9776</v>
      </c>
      <c r="H256" s="5">
        <f>INDEX('Paste Calib Data'!$1:$1048576,MATCH($A$241,'Paste Calib Data'!$A:$A,0)+(ROW()-ROW($A$241)-1),COLUMN()-1)</f>
        <v>119.9992</v>
      </c>
      <c r="I256" s="5">
        <f>INDEX('Paste Calib Data'!$1:$1048576,MATCH($A$241,'Paste Calib Data'!$A:$A,0)+(ROW()-ROW($A$241)-1),COLUMN()-1)</f>
        <v>119.9992</v>
      </c>
      <c r="J256" s="5">
        <f>INDEX('Paste Calib Data'!$1:$1048576,MATCH($A$241,'Paste Calib Data'!$A:$A,0)+(ROW()-ROW($A$241)-1),COLUMN()-1)</f>
        <v>119.9992</v>
      </c>
      <c r="K256" s="5">
        <f>INDEX('Paste Calib Data'!$1:$1048576,MATCH($A$241,'Paste Calib Data'!$A:$A,0)+(ROW()-ROW($A$241)-1),COLUMN()-1)</f>
        <v>115.02160000000001</v>
      </c>
      <c r="L256" s="5">
        <f>INDEX('Paste Calib Data'!$1:$1048576,MATCH($A$241,'Paste Calib Data'!$A:$A,0)+(ROW()-ROW($A$241)-1),COLUMN()-1)</f>
        <v>117.5104</v>
      </c>
      <c r="M256" s="5">
        <f>INDEX('Paste Calib Data'!$1:$1048576,MATCH($A$241,'Paste Calib Data'!$A:$A,0)+(ROW()-ROW($A$241)-1),COLUMN()-1)</f>
        <v>119.9992</v>
      </c>
      <c r="N256" s="5">
        <f>INDEX('Paste Calib Data'!$1:$1048576,MATCH($A$241,'Paste Calib Data'!$A:$A,0)+(ROW()-ROW($A$241)-1),COLUMN()-1)</f>
        <v>134.98079999999999</v>
      </c>
      <c r="O256" s="5">
        <f>INDEX('Paste Calib Data'!$1:$1048576,MATCH($A$241,'Paste Calib Data'!$A:$A,0)+(ROW()-ROW($A$241)-1),COLUMN()-1)</f>
        <v>136.00559999999999</v>
      </c>
      <c r="P256" s="5">
        <f>INDEX('Paste Calib Data'!$1:$1048576,MATCH($A$241,'Paste Calib Data'!$A:$A,0)+(ROW()-ROW($A$241)-1),COLUMN()-1)</f>
        <v>142.98400000000001</v>
      </c>
      <c r="Q256" s="5">
        <f>INDEX('Paste Calib Data'!$1:$1048576,MATCH($A$241,'Paste Calib Data'!$A:$A,0)+(ROW()-ROW($A$241)-1),COLUMN()-1)</f>
        <v>152.012</v>
      </c>
      <c r="R256" s="5">
        <f>INDEX('Paste Calib Data'!$1:$1048576,MATCH($A$241,'Paste Calib Data'!$A:$A,0)+(ROW()-ROW($A$241)-1),COLUMN()-1)</f>
        <v>154.0128</v>
      </c>
      <c r="S256" s="16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6">
        <f t="shared" si="37"/>
        <v>109.9952</v>
      </c>
      <c r="C257" s="5">
        <f>INDEX('Paste Calib Data'!$1:$1048576,MATCH($A$241,'Paste Calib Data'!$A:$A,0)+(ROW()-ROW($A$241)-1),COLUMN()-1)</f>
        <v>109.9952</v>
      </c>
      <c r="D257" s="5">
        <f>INDEX('Paste Calib Data'!$1:$1048576,MATCH($A$241,'Paste Calib Data'!$A:$A,0)+(ROW()-ROW($A$241)-1),COLUMN()-1)</f>
        <v>115.02160000000001</v>
      </c>
      <c r="E257" s="5">
        <f>INDEX('Paste Calib Data'!$1:$1048576,MATCH($A$241,'Paste Calib Data'!$A:$A,0)+(ROW()-ROW($A$241)-1),COLUMN()-1)</f>
        <v>115.02160000000001</v>
      </c>
      <c r="F257" s="5">
        <f>INDEX('Paste Calib Data'!$1:$1048576,MATCH($A$241,'Paste Calib Data'!$A:$A,0)+(ROW()-ROW($A$241)-1),COLUMN()-1)</f>
        <v>124.0008</v>
      </c>
      <c r="G257" s="5">
        <f>INDEX('Paste Calib Data'!$1:$1048576,MATCH($A$241,'Paste Calib Data'!$A:$A,0)+(ROW()-ROW($A$241)-1),COLUMN()-1)</f>
        <v>126.9776</v>
      </c>
      <c r="H257" s="5">
        <f>INDEX('Paste Calib Data'!$1:$1048576,MATCH($A$241,'Paste Calib Data'!$A:$A,0)+(ROW()-ROW($A$241)-1),COLUMN()-1)</f>
        <v>121.024</v>
      </c>
      <c r="I257" s="5">
        <f>INDEX('Paste Calib Data'!$1:$1048576,MATCH($A$241,'Paste Calib Data'!$A:$A,0)+(ROW()-ROW($A$241)-1),COLUMN()-1)</f>
        <v>119.9992</v>
      </c>
      <c r="J257" s="5">
        <f>INDEX('Paste Calib Data'!$1:$1048576,MATCH($A$241,'Paste Calib Data'!$A:$A,0)+(ROW()-ROW($A$241)-1),COLUMN()-1)</f>
        <v>119.9992</v>
      </c>
      <c r="K257" s="5">
        <f>INDEX('Paste Calib Data'!$1:$1048576,MATCH($A$241,'Paste Calib Data'!$A:$A,0)+(ROW()-ROW($A$241)-1),COLUMN()-1)</f>
        <v>119.9992</v>
      </c>
      <c r="L257" s="5">
        <f>INDEX('Paste Calib Data'!$1:$1048576,MATCH($A$241,'Paste Calib Data'!$A:$A,0)+(ROW()-ROW($A$241)-1),COLUMN()-1)</f>
        <v>119.0232</v>
      </c>
      <c r="M257" s="5">
        <f>INDEX('Paste Calib Data'!$1:$1048576,MATCH($A$241,'Paste Calib Data'!$A:$A,0)+(ROW()-ROW($A$241)-1),COLUMN()-1)</f>
        <v>124.9768</v>
      </c>
      <c r="N257" s="5">
        <f>INDEX('Paste Calib Data'!$1:$1048576,MATCH($A$241,'Paste Calib Data'!$A:$A,0)+(ROW()-ROW($A$241)-1),COLUMN()-1)</f>
        <v>140.00720000000001</v>
      </c>
      <c r="O257" s="5">
        <f>INDEX('Paste Calib Data'!$1:$1048576,MATCH($A$241,'Paste Calib Data'!$A:$A,0)+(ROW()-ROW($A$241)-1),COLUMN()-1)</f>
        <v>144.98480000000001</v>
      </c>
      <c r="P257" s="5">
        <f>INDEX('Paste Calib Data'!$1:$1048576,MATCH($A$241,'Paste Calib Data'!$A:$A,0)+(ROW()-ROW($A$241)-1),COLUMN()-1)</f>
        <v>150.0112</v>
      </c>
      <c r="Q257" s="5">
        <f>INDEX('Paste Calib Data'!$1:$1048576,MATCH($A$241,'Paste Calib Data'!$A:$A,0)+(ROW()-ROW($A$241)-1),COLUMN()-1)</f>
        <v>160.01519999999999</v>
      </c>
      <c r="R257" s="5">
        <f>INDEX('Paste Calib Data'!$1:$1048576,MATCH($A$241,'Paste Calib Data'!$A:$A,0)+(ROW()-ROW($A$241)-1),COLUMN()-1)</f>
        <v>160.01519999999999</v>
      </c>
      <c r="S257" s="16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6">
        <f t="shared" si="37"/>
        <v>115.02160000000001</v>
      </c>
      <c r="C258" s="5">
        <f>INDEX('Paste Calib Data'!$1:$1048576,MATCH($A$241,'Paste Calib Data'!$A:$A,0)+(ROW()-ROW($A$241)-1),COLUMN()-1)</f>
        <v>115.02160000000001</v>
      </c>
      <c r="D258" s="5">
        <f>INDEX('Paste Calib Data'!$1:$1048576,MATCH($A$241,'Paste Calib Data'!$A:$A,0)+(ROW()-ROW($A$241)-1),COLUMN()-1)</f>
        <v>119.9992</v>
      </c>
      <c r="E258" s="5">
        <f>INDEX('Paste Calib Data'!$1:$1048576,MATCH($A$241,'Paste Calib Data'!$A:$A,0)+(ROW()-ROW($A$241)-1),COLUMN()-1)</f>
        <v>113.99679999999999</v>
      </c>
      <c r="F258" s="5">
        <f>INDEX('Paste Calib Data'!$1:$1048576,MATCH($A$241,'Paste Calib Data'!$A:$A,0)+(ROW()-ROW($A$241)-1),COLUMN()-1)</f>
        <v>122.976</v>
      </c>
      <c r="G258" s="5">
        <f>INDEX('Paste Calib Data'!$1:$1048576,MATCH($A$241,'Paste Calib Data'!$A:$A,0)+(ROW()-ROW($A$241)-1),COLUMN()-1)</f>
        <v>132.97999999999999</v>
      </c>
      <c r="H258" s="5">
        <f>INDEX('Paste Calib Data'!$1:$1048576,MATCH($A$241,'Paste Calib Data'!$A:$A,0)+(ROW()-ROW($A$241)-1),COLUMN()-1)</f>
        <v>130.97919999999999</v>
      </c>
      <c r="I258" s="5">
        <f>INDEX('Paste Calib Data'!$1:$1048576,MATCH($A$241,'Paste Calib Data'!$A:$A,0)+(ROW()-ROW($A$241)-1),COLUMN()-1)</f>
        <v>127.51439999999999</v>
      </c>
      <c r="J258" s="5">
        <f>INDEX('Paste Calib Data'!$1:$1048576,MATCH($A$241,'Paste Calib Data'!$A:$A,0)+(ROW()-ROW($A$241)-1),COLUMN()-1)</f>
        <v>124.9768</v>
      </c>
      <c r="K258" s="5">
        <f>INDEX('Paste Calib Data'!$1:$1048576,MATCH($A$241,'Paste Calib Data'!$A:$A,0)+(ROW()-ROW($A$241)-1),COLUMN()-1)</f>
        <v>124.9768</v>
      </c>
      <c r="L258" s="5">
        <f>INDEX('Paste Calib Data'!$1:$1048576,MATCH($A$241,'Paste Calib Data'!$A:$A,0)+(ROW()-ROW($A$241)-1),COLUMN()-1)</f>
        <v>127.51439999999999</v>
      </c>
      <c r="M258" s="5">
        <f>INDEX('Paste Calib Data'!$1:$1048576,MATCH($A$241,'Paste Calib Data'!$A:$A,0)+(ROW()-ROW($A$241)-1),COLUMN()-1)</f>
        <v>130.00319999999999</v>
      </c>
      <c r="N258" s="5">
        <f>INDEX('Paste Calib Data'!$1:$1048576,MATCH($A$241,'Paste Calib Data'!$A:$A,0)+(ROW()-ROW($A$241)-1),COLUMN()-1)</f>
        <v>144.98480000000001</v>
      </c>
      <c r="O258" s="5">
        <f>INDEX('Paste Calib Data'!$1:$1048576,MATCH($A$241,'Paste Calib Data'!$A:$A,0)+(ROW()-ROW($A$241)-1),COLUMN()-1)</f>
        <v>152.012</v>
      </c>
      <c r="P258" s="5">
        <f>INDEX('Paste Calib Data'!$1:$1048576,MATCH($A$241,'Paste Calib Data'!$A:$A,0)+(ROW()-ROW($A$241)-1),COLUMN()-1)</f>
        <v>154.0128</v>
      </c>
      <c r="Q258" s="5">
        <f>INDEX('Paste Calib Data'!$1:$1048576,MATCH($A$241,'Paste Calib Data'!$A:$A,0)+(ROW()-ROW($A$241)-1),COLUMN()-1)</f>
        <v>160.01519999999999</v>
      </c>
      <c r="R258" s="5">
        <f>INDEX('Paste Calib Data'!$1:$1048576,MATCH($A$241,'Paste Calib Data'!$A:$A,0)+(ROW()-ROW($A$241)-1),COLUMN()-1)</f>
        <v>160.01519999999999</v>
      </c>
      <c r="S258" s="16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6">
        <f t="shared" si="37"/>
        <v>119.9992</v>
      </c>
      <c r="C259" s="5">
        <f>INDEX('Paste Calib Data'!$1:$1048576,MATCH($A$241,'Paste Calib Data'!$A:$A,0)+(ROW()-ROW($A$241)-1),COLUMN()-1)</f>
        <v>119.9992</v>
      </c>
      <c r="D259" s="5">
        <f>INDEX('Paste Calib Data'!$1:$1048576,MATCH($A$241,'Paste Calib Data'!$A:$A,0)+(ROW()-ROW($A$241)-1),COLUMN()-1)</f>
        <v>119.9992</v>
      </c>
      <c r="E259" s="5">
        <f>INDEX('Paste Calib Data'!$1:$1048576,MATCH($A$241,'Paste Calib Data'!$A:$A,0)+(ROW()-ROW($A$241)-1),COLUMN()-1)</f>
        <v>134.98079999999999</v>
      </c>
      <c r="F259" s="5">
        <f>INDEX('Paste Calib Data'!$1:$1048576,MATCH($A$241,'Paste Calib Data'!$A:$A,0)+(ROW()-ROW($A$241)-1),COLUMN()-1)</f>
        <v>121.024</v>
      </c>
      <c r="G259" s="5">
        <f>INDEX('Paste Calib Data'!$1:$1048576,MATCH($A$241,'Paste Calib Data'!$A:$A,0)+(ROW()-ROW($A$241)-1),COLUMN()-1)</f>
        <v>136.00559999999999</v>
      </c>
      <c r="H259" s="5">
        <f>INDEX('Paste Calib Data'!$1:$1048576,MATCH($A$241,'Paste Calib Data'!$A:$A,0)+(ROW()-ROW($A$241)-1),COLUMN()-1)</f>
        <v>142.98400000000001</v>
      </c>
      <c r="I259" s="5">
        <f>INDEX('Paste Calib Data'!$1:$1048576,MATCH($A$241,'Paste Calib Data'!$A:$A,0)+(ROW()-ROW($A$241)-1),COLUMN()-1)</f>
        <v>140.00720000000001</v>
      </c>
      <c r="J259" s="5">
        <f>INDEX('Paste Calib Data'!$1:$1048576,MATCH($A$241,'Paste Calib Data'!$A:$A,0)+(ROW()-ROW($A$241)-1),COLUMN()-1)</f>
        <v>134.98079999999999</v>
      </c>
      <c r="K259" s="5">
        <f>INDEX('Paste Calib Data'!$1:$1048576,MATCH($A$241,'Paste Calib Data'!$A:$A,0)+(ROW()-ROW($A$241)-1),COLUMN()-1)</f>
        <v>134.98079999999999</v>
      </c>
      <c r="L259" s="5">
        <f>INDEX('Paste Calib Data'!$1:$1048576,MATCH($A$241,'Paste Calib Data'!$A:$A,0)+(ROW()-ROW($A$241)-1),COLUMN()-1)</f>
        <v>137.51840000000001</v>
      </c>
      <c r="M259" s="5">
        <f>INDEX('Paste Calib Data'!$1:$1048576,MATCH($A$241,'Paste Calib Data'!$A:$A,0)+(ROW()-ROW($A$241)-1),COLUMN()-1)</f>
        <v>140.00720000000001</v>
      </c>
      <c r="N259" s="5">
        <f>INDEX('Paste Calib Data'!$1:$1048576,MATCH($A$241,'Paste Calib Data'!$A:$A,0)+(ROW()-ROW($A$241)-1),COLUMN()-1)</f>
        <v>154.9888</v>
      </c>
      <c r="O259" s="5">
        <f>INDEX('Paste Calib Data'!$1:$1048576,MATCH($A$241,'Paste Calib Data'!$A:$A,0)+(ROW()-ROW($A$241)-1),COLUMN()-1)</f>
        <v>154.9888</v>
      </c>
      <c r="P259" s="5">
        <f>INDEX('Paste Calib Data'!$1:$1048576,MATCH($A$241,'Paste Calib Data'!$A:$A,0)+(ROW()-ROW($A$241)-1),COLUMN()-1)</f>
        <v>160.01519999999999</v>
      </c>
      <c r="Q259" s="5">
        <f>INDEX('Paste Calib Data'!$1:$1048576,MATCH($A$241,'Paste Calib Data'!$A:$A,0)+(ROW()-ROW($A$241)-1),COLUMN()-1)</f>
        <v>160.01519999999999</v>
      </c>
      <c r="R259" s="5">
        <f>INDEX('Paste Calib Data'!$1:$1048576,MATCH($A$241,'Paste Calib Data'!$A:$A,0)+(ROW()-ROW($A$241)-1),COLUMN()-1)</f>
        <v>160.01519999999999</v>
      </c>
      <c r="S259" s="16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6">
        <f t="shared" si="37"/>
        <v>115.02160000000001</v>
      </c>
      <c r="C260" s="5">
        <f>INDEX('Paste Calib Data'!$1:$1048576,MATCH($A$241,'Paste Calib Data'!$A:$A,0)+(ROW()-ROW($A$241)-1),COLUMN()-1)</f>
        <v>115.02160000000001</v>
      </c>
      <c r="D260" s="5">
        <f>INDEX('Paste Calib Data'!$1:$1048576,MATCH($A$241,'Paste Calib Data'!$A:$A,0)+(ROW()-ROW($A$241)-1),COLUMN()-1)</f>
        <v>115.02160000000001</v>
      </c>
      <c r="E260" s="5">
        <f>INDEX('Paste Calib Data'!$1:$1048576,MATCH($A$241,'Paste Calib Data'!$A:$A,0)+(ROW()-ROW($A$241)-1),COLUMN()-1)</f>
        <v>119.9992</v>
      </c>
      <c r="F260" s="5">
        <f>INDEX('Paste Calib Data'!$1:$1048576,MATCH($A$241,'Paste Calib Data'!$A:$A,0)+(ROW()-ROW($A$241)-1),COLUMN()-1)</f>
        <v>130.00319999999999</v>
      </c>
      <c r="G260" s="5">
        <f>INDEX('Paste Calib Data'!$1:$1048576,MATCH($A$241,'Paste Calib Data'!$A:$A,0)+(ROW()-ROW($A$241)-1),COLUMN()-1)</f>
        <v>140.00720000000001</v>
      </c>
      <c r="H260" s="5">
        <f>INDEX('Paste Calib Data'!$1:$1048576,MATCH($A$241,'Paste Calib Data'!$A:$A,0)+(ROW()-ROW($A$241)-1),COLUMN()-1)</f>
        <v>154.9888</v>
      </c>
      <c r="I260" s="5">
        <f>INDEX('Paste Calib Data'!$1:$1048576,MATCH($A$241,'Paste Calib Data'!$A:$A,0)+(ROW()-ROW($A$241)-1),COLUMN()-1)</f>
        <v>150.0112</v>
      </c>
      <c r="J260" s="5">
        <f>INDEX('Paste Calib Data'!$1:$1048576,MATCH($A$241,'Paste Calib Data'!$A:$A,0)+(ROW()-ROW($A$241)-1),COLUMN()-1)</f>
        <v>150.0112</v>
      </c>
      <c r="K260" s="5">
        <f>INDEX('Paste Calib Data'!$1:$1048576,MATCH($A$241,'Paste Calib Data'!$A:$A,0)+(ROW()-ROW($A$241)-1),COLUMN()-1)</f>
        <v>150.0112</v>
      </c>
      <c r="L260" s="5">
        <f>INDEX('Paste Calib Data'!$1:$1048576,MATCH($A$241,'Paste Calib Data'!$A:$A,0)+(ROW()-ROW($A$241)-1),COLUMN()-1)</f>
        <v>154.9888</v>
      </c>
      <c r="M260" s="5">
        <f>INDEX('Paste Calib Data'!$1:$1048576,MATCH($A$241,'Paste Calib Data'!$A:$A,0)+(ROW()-ROW($A$241)-1),COLUMN()-1)</f>
        <v>160.01519999999999</v>
      </c>
      <c r="N260" s="5">
        <f>INDEX('Paste Calib Data'!$1:$1048576,MATCH($A$241,'Paste Calib Data'!$A:$A,0)+(ROW()-ROW($A$241)-1),COLUMN()-1)</f>
        <v>160.01519999999999</v>
      </c>
      <c r="O260" s="5">
        <f>INDEX('Paste Calib Data'!$1:$1048576,MATCH($A$241,'Paste Calib Data'!$A:$A,0)+(ROW()-ROW($A$241)-1),COLUMN()-1)</f>
        <v>160.01519999999999</v>
      </c>
      <c r="P260" s="5">
        <f>INDEX('Paste Calib Data'!$1:$1048576,MATCH($A$241,'Paste Calib Data'!$A:$A,0)+(ROW()-ROW($A$241)-1),COLUMN()-1)</f>
        <v>160.01519999999999</v>
      </c>
      <c r="Q260" s="5">
        <f>INDEX('Paste Calib Data'!$1:$1048576,MATCH($A$241,'Paste Calib Data'!$A:$A,0)+(ROW()-ROW($A$241)-1),COLUMN()-1)</f>
        <v>160.01519999999999</v>
      </c>
      <c r="R260" s="5">
        <f>INDEX('Paste Calib Data'!$1:$1048576,MATCH($A$241,'Paste Calib Data'!$A:$A,0)+(ROW()-ROW($A$241)-1),COLUMN()-1)</f>
        <v>160.01519999999999</v>
      </c>
      <c r="S260" s="16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6">
        <f t="shared" si="37"/>
        <v>109.9952</v>
      </c>
      <c r="C261" s="5">
        <f>INDEX('Paste Calib Data'!$1:$1048576,MATCH($A$241,'Paste Calib Data'!$A:$A,0)+(ROW()-ROW($A$241)-1),COLUMN()-1)</f>
        <v>109.9952</v>
      </c>
      <c r="D261" s="5">
        <f>INDEX('Paste Calib Data'!$1:$1048576,MATCH($A$241,'Paste Calib Data'!$A:$A,0)+(ROW()-ROW($A$241)-1),COLUMN()-1)</f>
        <v>109.9952</v>
      </c>
      <c r="E261" s="5">
        <f>INDEX('Paste Calib Data'!$1:$1048576,MATCH($A$241,'Paste Calib Data'!$A:$A,0)+(ROW()-ROW($A$241)-1),COLUMN()-1)</f>
        <v>140.00720000000001</v>
      </c>
      <c r="F261" s="5">
        <f>INDEX('Paste Calib Data'!$1:$1048576,MATCH($A$241,'Paste Calib Data'!$A:$A,0)+(ROW()-ROW($A$241)-1),COLUMN()-1)</f>
        <v>140.00720000000001</v>
      </c>
      <c r="G261" s="5">
        <f>INDEX('Paste Calib Data'!$1:$1048576,MATCH($A$241,'Paste Calib Data'!$A:$A,0)+(ROW()-ROW($A$241)-1),COLUMN()-1)</f>
        <v>150.0112</v>
      </c>
      <c r="H261" s="5">
        <f>INDEX('Paste Calib Data'!$1:$1048576,MATCH($A$241,'Paste Calib Data'!$A:$A,0)+(ROW()-ROW($A$241)-1),COLUMN()-1)</f>
        <v>160.01519999999999</v>
      </c>
      <c r="I261" s="5">
        <f>INDEX('Paste Calib Data'!$1:$1048576,MATCH($A$241,'Paste Calib Data'!$A:$A,0)+(ROW()-ROW($A$241)-1),COLUMN()-1)</f>
        <v>160.01519999999999</v>
      </c>
      <c r="J261" s="5">
        <f>INDEX('Paste Calib Data'!$1:$1048576,MATCH($A$241,'Paste Calib Data'!$A:$A,0)+(ROW()-ROW($A$241)-1),COLUMN()-1)</f>
        <v>160.01519999999999</v>
      </c>
      <c r="K261" s="5">
        <f>INDEX('Paste Calib Data'!$1:$1048576,MATCH($A$241,'Paste Calib Data'!$A:$A,0)+(ROW()-ROW($A$241)-1),COLUMN()-1)</f>
        <v>160.01519999999999</v>
      </c>
      <c r="L261" s="5">
        <f>INDEX('Paste Calib Data'!$1:$1048576,MATCH($A$241,'Paste Calib Data'!$A:$A,0)+(ROW()-ROW($A$241)-1),COLUMN()-1)</f>
        <v>160.01519999999999</v>
      </c>
      <c r="M261" s="5">
        <f>INDEX('Paste Calib Data'!$1:$1048576,MATCH($A$241,'Paste Calib Data'!$A:$A,0)+(ROW()-ROW($A$241)-1),COLUMN()-1)</f>
        <v>160.01519999999999</v>
      </c>
      <c r="N261" s="5">
        <f>INDEX('Paste Calib Data'!$1:$1048576,MATCH($A$241,'Paste Calib Data'!$A:$A,0)+(ROW()-ROW($A$241)-1),COLUMN()-1)</f>
        <v>160.01519999999999</v>
      </c>
      <c r="O261" s="5">
        <f>INDEX('Paste Calib Data'!$1:$1048576,MATCH($A$241,'Paste Calib Data'!$A:$A,0)+(ROW()-ROW($A$241)-1),COLUMN()-1)</f>
        <v>160.01519999999999</v>
      </c>
      <c r="P261" s="5">
        <f>INDEX('Paste Calib Data'!$1:$1048576,MATCH($A$241,'Paste Calib Data'!$A:$A,0)+(ROW()-ROW($A$241)-1),COLUMN()-1)</f>
        <v>160.01519999999999</v>
      </c>
      <c r="Q261" s="5">
        <f>INDEX('Paste Calib Data'!$1:$1048576,MATCH($A$241,'Paste Calib Data'!$A:$A,0)+(ROW()-ROW($A$241)-1),COLUMN()-1)</f>
        <v>160.01519999999999</v>
      </c>
      <c r="R261" s="5">
        <f>INDEX('Paste Calib Data'!$1:$1048576,MATCH($A$241,'Paste Calib Data'!$A:$A,0)+(ROW()-ROW($A$241)-1),COLUMN()-1)</f>
        <v>160.01519999999999</v>
      </c>
      <c r="S261" s="16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6">
        <f t="shared" si="37"/>
        <v>109.9952</v>
      </c>
      <c r="C262" s="5">
        <f>INDEX('Paste Calib Data'!$1:$1048576,MATCH($A$241,'Paste Calib Data'!$A:$A,0)+(ROW()-ROW($A$241)-1),COLUMN()-1)</f>
        <v>109.9952</v>
      </c>
      <c r="D262" s="5">
        <f>INDEX('Paste Calib Data'!$1:$1048576,MATCH($A$241,'Paste Calib Data'!$A:$A,0)+(ROW()-ROW($A$241)-1),COLUMN()-1)</f>
        <v>109.9952</v>
      </c>
      <c r="E262" s="5">
        <f>INDEX('Paste Calib Data'!$1:$1048576,MATCH($A$241,'Paste Calib Data'!$A:$A,0)+(ROW()-ROW($A$241)-1),COLUMN()-1)</f>
        <v>140.00720000000001</v>
      </c>
      <c r="F262" s="5">
        <f>INDEX('Paste Calib Data'!$1:$1048576,MATCH($A$241,'Paste Calib Data'!$A:$A,0)+(ROW()-ROW($A$241)-1),COLUMN()-1)</f>
        <v>140.00720000000001</v>
      </c>
      <c r="G262" s="5">
        <f>INDEX('Paste Calib Data'!$1:$1048576,MATCH($A$241,'Paste Calib Data'!$A:$A,0)+(ROW()-ROW($A$241)-1),COLUMN()-1)</f>
        <v>154.9888</v>
      </c>
      <c r="H262" s="5">
        <f>INDEX('Paste Calib Data'!$1:$1048576,MATCH($A$241,'Paste Calib Data'!$A:$A,0)+(ROW()-ROW($A$241)-1),COLUMN()-1)</f>
        <v>160.01519999999999</v>
      </c>
      <c r="I262" s="5">
        <f>INDEX('Paste Calib Data'!$1:$1048576,MATCH($A$241,'Paste Calib Data'!$A:$A,0)+(ROW()-ROW($A$241)-1),COLUMN()-1)</f>
        <v>160.01519999999999</v>
      </c>
      <c r="J262" s="5">
        <f>INDEX('Paste Calib Data'!$1:$1048576,MATCH($A$241,'Paste Calib Data'!$A:$A,0)+(ROW()-ROW($A$241)-1),COLUMN()-1)</f>
        <v>160.01519999999999</v>
      </c>
      <c r="K262" s="5">
        <f>INDEX('Paste Calib Data'!$1:$1048576,MATCH($A$241,'Paste Calib Data'!$A:$A,0)+(ROW()-ROW($A$241)-1),COLUMN()-1)</f>
        <v>160.01519999999999</v>
      </c>
      <c r="L262" s="5">
        <f>INDEX('Paste Calib Data'!$1:$1048576,MATCH($A$241,'Paste Calib Data'!$A:$A,0)+(ROW()-ROW($A$241)-1),COLUMN()-1)</f>
        <v>160.01519999999999</v>
      </c>
      <c r="M262" s="5">
        <f>INDEX('Paste Calib Data'!$1:$1048576,MATCH($A$241,'Paste Calib Data'!$A:$A,0)+(ROW()-ROW($A$241)-1),COLUMN()-1)</f>
        <v>160.01519999999999</v>
      </c>
      <c r="N262" s="5">
        <f>INDEX('Paste Calib Data'!$1:$1048576,MATCH($A$241,'Paste Calib Data'!$A:$A,0)+(ROW()-ROW($A$241)-1),COLUMN()-1)</f>
        <v>160.01519999999999</v>
      </c>
      <c r="O262" s="5">
        <f>INDEX('Paste Calib Data'!$1:$1048576,MATCH($A$241,'Paste Calib Data'!$A:$A,0)+(ROW()-ROW($A$241)-1),COLUMN()-1)</f>
        <v>160.01519999999999</v>
      </c>
      <c r="P262" s="5">
        <f>INDEX('Paste Calib Data'!$1:$1048576,MATCH($A$241,'Paste Calib Data'!$A:$A,0)+(ROW()-ROW($A$241)-1),COLUMN()-1)</f>
        <v>160.01519999999999</v>
      </c>
      <c r="Q262" s="5">
        <f>INDEX('Paste Calib Data'!$1:$1048576,MATCH($A$241,'Paste Calib Data'!$A:$A,0)+(ROW()-ROW($A$241)-1),COLUMN()-1)</f>
        <v>160.01519999999999</v>
      </c>
      <c r="R262" s="5">
        <f>INDEX('Paste Calib Data'!$1:$1048576,MATCH($A$241,'Paste Calib Data'!$A:$A,0)+(ROW()-ROW($A$241)-1),COLUMN()-1)</f>
        <v>160.01519999999999</v>
      </c>
      <c r="S262" s="16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6">
        <f t="shared" si="37"/>
        <v>109.9952</v>
      </c>
      <c r="C263" s="5">
        <f>INDEX('Paste Calib Data'!$1:$1048576,MATCH($A$241,'Paste Calib Data'!$A:$A,0)+(ROW()-ROW($A$241)-1),COLUMN()-1)</f>
        <v>109.9952</v>
      </c>
      <c r="D263" s="5">
        <f>INDEX('Paste Calib Data'!$1:$1048576,MATCH($A$241,'Paste Calib Data'!$A:$A,0)+(ROW()-ROW($A$241)-1),COLUMN()-1)</f>
        <v>109.9952</v>
      </c>
      <c r="E263" s="5">
        <f>INDEX('Paste Calib Data'!$1:$1048576,MATCH($A$241,'Paste Calib Data'!$A:$A,0)+(ROW()-ROW($A$241)-1),COLUMN()-1)</f>
        <v>130.00319999999999</v>
      </c>
      <c r="F263" s="5">
        <f>INDEX('Paste Calib Data'!$1:$1048576,MATCH($A$241,'Paste Calib Data'!$A:$A,0)+(ROW()-ROW($A$241)-1),COLUMN()-1)</f>
        <v>140.00720000000001</v>
      </c>
      <c r="G263" s="5">
        <f>INDEX('Paste Calib Data'!$1:$1048576,MATCH($A$241,'Paste Calib Data'!$A:$A,0)+(ROW()-ROW($A$241)-1),COLUMN()-1)</f>
        <v>150.0112</v>
      </c>
      <c r="H263" s="5">
        <f>INDEX('Paste Calib Data'!$1:$1048576,MATCH($A$241,'Paste Calib Data'!$A:$A,0)+(ROW()-ROW($A$241)-1),COLUMN()-1)</f>
        <v>150.0112</v>
      </c>
      <c r="I263" s="5">
        <f>INDEX('Paste Calib Data'!$1:$1048576,MATCH($A$241,'Paste Calib Data'!$A:$A,0)+(ROW()-ROW($A$241)-1),COLUMN()-1)</f>
        <v>150.0112</v>
      </c>
      <c r="J263" s="5">
        <f>INDEX('Paste Calib Data'!$1:$1048576,MATCH($A$241,'Paste Calib Data'!$A:$A,0)+(ROW()-ROW($A$241)-1),COLUMN()-1)</f>
        <v>150.0112</v>
      </c>
      <c r="K263" s="5">
        <f>INDEX('Paste Calib Data'!$1:$1048576,MATCH($A$241,'Paste Calib Data'!$A:$A,0)+(ROW()-ROW($A$241)-1),COLUMN()-1)</f>
        <v>150.0112</v>
      </c>
      <c r="L263" s="5">
        <f>INDEX('Paste Calib Data'!$1:$1048576,MATCH($A$241,'Paste Calib Data'!$A:$A,0)+(ROW()-ROW($A$241)-1),COLUMN()-1)</f>
        <v>150.0112</v>
      </c>
      <c r="M263" s="5">
        <f>INDEX('Paste Calib Data'!$1:$1048576,MATCH($A$241,'Paste Calib Data'!$A:$A,0)+(ROW()-ROW($A$241)-1),COLUMN()-1)</f>
        <v>150.0112</v>
      </c>
      <c r="N263" s="5">
        <f>INDEX('Paste Calib Data'!$1:$1048576,MATCH($A$241,'Paste Calib Data'!$A:$A,0)+(ROW()-ROW($A$241)-1),COLUMN()-1)</f>
        <v>150.0112</v>
      </c>
      <c r="O263" s="5">
        <f>INDEX('Paste Calib Data'!$1:$1048576,MATCH($A$241,'Paste Calib Data'!$A:$A,0)+(ROW()-ROW($A$241)-1),COLUMN()-1)</f>
        <v>150.0112</v>
      </c>
      <c r="P263" s="5">
        <f>INDEX('Paste Calib Data'!$1:$1048576,MATCH($A$241,'Paste Calib Data'!$A:$A,0)+(ROW()-ROW($A$241)-1),COLUMN()-1)</f>
        <v>150.0112</v>
      </c>
      <c r="Q263" s="5">
        <f>INDEX('Paste Calib Data'!$1:$1048576,MATCH($A$241,'Paste Calib Data'!$A:$A,0)+(ROW()-ROW($A$241)-1),COLUMN()-1)</f>
        <v>150.0112</v>
      </c>
      <c r="R263" s="5">
        <f>INDEX('Paste Calib Data'!$1:$1048576,MATCH($A$241,'Paste Calib Data'!$A:$A,0)+(ROW()-ROW($A$241)-1),COLUMN()-1)</f>
        <v>150.0112</v>
      </c>
      <c r="S263" s="16">
        <f t="shared" si="38"/>
        <v>150.0112</v>
      </c>
    </row>
    <row r="264" spans="1:19" x14ac:dyDescent="0.25">
      <c r="A264" s="13">
        <f>A263+1</f>
        <v>3501</v>
      </c>
      <c r="B264" s="16">
        <f>B263</f>
        <v>109.9952</v>
      </c>
      <c r="C264" s="16">
        <f>C263</f>
        <v>109.9952</v>
      </c>
      <c r="D264" s="16">
        <f t="shared" ref="D264:S264" si="39">D263</f>
        <v>109.9952</v>
      </c>
      <c r="E264" s="16">
        <f t="shared" si="39"/>
        <v>130.00319999999999</v>
      </c>
      <c r="F264" s="16">
        <f t="shared" si="39"/>
        <v>140.00720000000001</v>
      </c>
      <c r="G264" s="16">
        <f t="shared" si="39"/>
        <v>150.0112</v>
      </c>
      <c r="H264" s="16">
        <f t="shared" si="39"/>
        <v>150.0112</v>
      </c>
      <c r="I264" s="16">
        <f t="shared" si="39"/>
        <v>150.0112</v>
      </c>
      <c r="J264" s="16">
        <f t="shared" si="39"/>
        <v>150.0112</v>
      </c>
      <c r="K264" s="16">
        <f t="shared" si="39"/>
        <v>150.0112</v>
      </c>
      <c r="L264" s="16">
        <f t="shared" si="39"/>
        <v>150.0112</v>
      </c>
      <c r="M264" s="16">
        <f t="shared" si="39"/>
        <v>150.0112</v>
      </c>
      <c r="N264" s="16">
        <f t="shared" si="39"/>
        <v>150.0112</v>
      </c>
      <c r="O264" s="16">
        <f t="shared" si="39"/>
        <v>150.0112</v>
      </c>
      <c r="P264" s="16">
        <f t="shared" si="39"/>
        <v>150.0112</v>
      </c>
      <c r="Q264" s="16">
        <f t="shared" si="39"/>
        <v>150.0112</v>
      </c>
      <c r="R264" s="16">
        <f t="shared" si="39"/>
        <v>150.0112</v>
      </c>
      <c r="S264" s="16">
        <f t="shared" si="39"/>
        <v>150.0112</v>
      </c>
    </row>
    <row r="266" spans="1:19" x14ac:dyDescent="0.25">
      <c r="A266" s="17" t="str">
        <f>IF(ISNUMBER($A$2),CONCATENATE("A9",$A$2,"21"),"D0790")</f>
        <v>D0790</v>
      </c>
      <c r="B266" s="51" t="str">
        <f>INDEX('Paste Calib Data'!$1:$1048576,MATCH($A$266,'Paste Calib Data'!$A:$A,0)+(ROW()-ROW($A$266)),COLUMN())</f>
        <v>Fuel Pressure Reg, Base Duty Cycle</v>
      </c>
      <c r="C266" s="51"/>
      <c r="D266" s="51"/>
      <c r="E266" s="51"/>
      <c r="F266" s="51"/>
      <c r="G266" s="51"/>
      <c r="H266" s="51"/>
      <c r="I266" s="51"/>
      <c r="J266" s="51"/>
      <c r="K266" s="51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13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13">
        <f>J268+1</f>
        <v>141</v>
      </c>
    </row>
    <row r="269" spans="1:19" x14ac:dyDescent="0.25">
      <c r="A269" s="13">
        <f>A270-1</f>
        <v>-1</v>
      </c>
      <c r="B269" s="13">
        <f>B270</f>
        <v>0</v>
      </c>
      <c r="C269" s="13">
        <f t="shared" ref="C269:K269" si="40">C270</f>
        <v>0</v>
      </c>
      <c r="D269" s="13">
        <f t="shared" si="40"/>
        <v>0</v>
      </c>
      <c r="E269" s="13">
        <f t="shared" si="40"/>
        <v>0</v>
      </c>
      <c r="F269" s="13">
        <f t="shared" si="40"/>
        <v>0</v>
      </c>
      <c r="G269" s="13">
        <f t="shared" si="40"/>
        <v>0</v>
      </c>
      <c r="H269" s="13">
        <f t="shared" si="40"/>
        <v>0</v>
      </c>
      <c r="I269" s="13">
        <f t="shared" si="40"/>
        <v>0</v>
      </c>
      <c r="J269" s="13">
        <f t="shared" si="40"/>
        <v>0</v>
      </c>
      <c r="K269" s="13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12">
        <f t="shared" ref="B270:B276" si="41">C270</f>
        <v>0</v>
      </c>
      <c r="C270" s="4">
        <f>INDEX('Paste Calib Data'!$1:$1048576,MATCH($A$266,'Paste Calib Data'!$A:$A,0)+(ROW()-ROW($A$266)-1),COLUMN()-1)</f>
        <v>0</v>
      </c>
      <c r="D270" s="4">
        <f>INDEX('Paste Calib Data'!$1:$1048576,MATCH($A$266,'Paste Calib Data'!$A:$A,0)+(ROW()-ROW($A$266)-1),COLUMN()-1)</f>
        <v>0</v>
      </c>
      <c r="E270" s="4">
        <f>INDEX('Paste Calib Data'!$1:$1048576,MATCH($A$266,'Paste Calib Data'!$A:$A,0)+(ROW()-ROW($A$266)-1),COLUMN()-1)</f>
        <v>0</v>
      </c>
      <c r="F270" s="4">
        <f>INDEX('Paste Calib Data'!$1:$1048576,MATCH($A$266,'Paste Calib Data'!$A:$A,0)+(ROW()-ROW($A$266)-1),COLUMN()-1)</f>
        <v>0</v>
      </c>
      <c r="G270" s="4">
        <f>INDEX('Paste Calib Data'!$1:$1048576,MATCH($A$266,'Paste Calib Data'!$A:$A,0)+(ROW()-ROW($A$266)-1),COLUMN()-1)</f>
        <v>0</v>
      </c>
      <c r="H270" s="4">
        <f>INDEX('Paste Calib Data'!$1:$1048576,MATCH($A$266,'Paste Calib Data'!$A:$A,0)+(ROW()-ROW($A$266)-1),COLUMN()-1)</f>
        <v>0</v>
      </c>
      <c r="I270" s="4">
        <f>INDEX('Paste Calib Data'!$1:$1048576,MATCH($A$266,'Paste Calib Data'!$A:$A,0)+(ROW()-ROW($A$266)-1),COLUMN()-1)</f>
        <v>0</v>
      </c>
      <c r="J270" s="4">
        <f>INDEX('Paste Calib Data'!$1:$1048576,MATCH($A$266,'Paste Calib Data'!$A:$A,0)+(ROW()-ROW($A$266)-1),COLUMN()-1)</f>
        <v>0</v>
      </c>
      <c r="K270" s="12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12">
        <f t="shared" si="41"/>
        <v>0</v>
      </c>
      <c r="C271" s="4">
        <f>INDEX('Paste Calib Data'!$1:$1048576,MATCH($A$266,'Paste Calib Data'!$A:$A,0)+(ROW()-ROW($A$266)-1),COLUMN()-1)</f>
        <v>0</v>
      </c>
      <c r="D271" s="4">
        <f>INDEX('Paste Calib Data'!$1:$1048576,MATCH($A$266,'Paste Calib Data'!$A:$A,0)+(ROW()-ROW($A$266)-1),COLUMN()-1)</f>
        <v>0.43919999999999998</v>
      </c>
      <c r="E271" s="4">
        <f>INDEX('Paste Calib Data'!$1:$1048576,MATCH($A$266,'Paste Calib Data'!$A:$A,0)+(ROW()-ROW($A$266)-1),COLUMN()-1)</f>
        <v>0.90280000000000005</v>
      </c>
      <c r="F271" s="4">
        <f>INDEX('Paste Calib Data'!$1:$1048576,MATCH($A$266,'Paste Calib Data'!$A:$A,0)+(ROW()-ROW($A$266)-1),COLUMN()-1)</f>
        <v>1.3420000000000001</v>
      </c>
      <c r="G271" s="4">
        <f>INDEX('Paste Calib Data'!$1:$1048576,MATCH($A$266,'Paste Calib Data'!$A:$A,0)+(ROW()-ROW($A$266)-1),COLUMN()-1)</f>
        <v>2.2448000000000001</v>
      </c>
      <c r="H271" s="4">
        <f>INDEX('Paste Calib Data'!$1:$1048576,MATCH($A$266,'Paste Calib Data'!$A:$A,0)+(ROW()-ROW($A$266)-1),COLUMN()-1)</f>
        <v>2.6840000000000002</v>
      </c>
      <c r="I271" s="4">
        <f>INDEX('Paste Calib Data'!$1:$1048576,MATCH($A$266,'Paste Calib Data'!$A:$A,0)+(ROW()-ROW($A$266)-1),COLUMN()-1)</f>
        <v>4.4896000000000003</v>
      </c>
      <c r="J271" s="4">
        <f>INDEX('Paste Calib Data'!$1:$1048576,MATCH($A$266,'Paste Calib Data'!$A:$A,0)+(ROW()-ROW($A$266)-1),COLUMN()-1)</f>
        <v>6.2952000000000004</v>
      </c>
      <c r="K271" s="12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12">
        <f t="shared" si="41"/>
        <v>0</v>
      </c>
      <c r="C272" s="4">
        <f>INDEX('Paste Calib Data'!$1:$1048576,MATCH($A$266,'Paste Calib Data'!$A:$A,0)+(ROW()-ROW($A$266)-1),COLUMN()-1)</f>
        <v>0</v>
      </c>
      <c r="D272" s="4">
        <f>INDEX('Paste Calib Data'!$1:$1048576,MATCH($A$266,'Paste Calib Data'!$A:$A,0)+(ROW()-ROW($A$266)-1),COLUMN()-1)</f>
        <v>0.43919999999999998</v>
      </c>
      <c r="E272" s="4">
        <f>INDEX('Paste Calib Data'!$1:$1048576,MATCH($A$266,'Paste Calib Data'!$A:$A,0)+(ROW()-ROW($A$266)-1),COLUMN()-1)</f>
        <v>0.90280000000000005</v>
      </c>
      <c r="F272" s="4">
        <f>INDEX('Paste Calib Data'!$1:$1048576,MATCH($A$266,'Paste Calib Data'!$A:$A,0)+(ROW()-ROW($A$266)-1),COLUMN()-1)</f>
        <v>1.3420000000000001</v>
      </c>
      <c r="G272" s="4">
        <f>INDEX('Paste Calib Data'!$1:$1048576,MATCH($A$266,'Paste Calib Data'!$A:$A,0)+(ROW()-ROW($A$266)-1),COLUMN()-1)</f>
        <v>2.2448000000000001</v>
      </c>
      <c r="H272" s="4">
        <f>INDEX('Paste Calib Data'!$1:$1048576,MATCH($A$266,'Paste Calib Data'!$A:$A,0)+(ROW()-ROW($A$266)-1),COLUMN()-1)</f>
        <v>2.6840000000000002</v>
      </c>
      <c r="I272" s="4">
        <f>INDEX('Paste Calib Data'!$1:$1048576,MATCH($A$266,'Paste Calib Data'!$A:$A,0)+(ROW()-ROW($A$266)-1),COLUMN()-1)</f>
        <v>4.4896000000000003</v>
      </c>
      <c r="J272" s="4">
        <f>INDEX('Paste Calib Data'!$1:$1048576,MATCH($A$266,'Paste Calib Data'!$A:$A,0)+(ROW()-ROW($A$266)-1),COLUMN()-1)</f>
        <v>6.2952000000000004</v>
      </c>
      <c r="K272" s="12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12">
        <f t="shared" si="41"/>
        <v>0</v>
      </c>
      <c r="C273" s="4">
        <f>INDEX('Paste Calib Data'!$1:$1048576,MATCH($A$266,'Paste Calib Data'!$A:$A,0)+(ROW()-ROW($A$266)-1),COLUMN()-1)</f>
        <v>0</v>
      </c>
      <c r="D273" s="4">
        <f>INDEX('Paste Calib Data'!$1:$1048576,MATCH($A$266,'Paste Calib Data'!$A:$A,0)+(ROW()-ROW($A$266)-1),COLUMN()-1)</f>
        <v>0.43919999999999998</v>
      </c>
      <c r="E273" s="4">
        <f>INDEX('Paste Calib Data'!$1:$1048576,MATCH($A$266,'Paste Calib Data'!$A:$A,0)+(ROW()-ROW($A$266)-1),COLUMN()-1)</f>
        <v>0.90280000000000005</v>
      </c>
      <c r="F273" s="4">
        <f>INDEX('Paste Calib Data'!$1:$1048576,MATCH($A$266,'Paste Calib Data'!$A:$A,0)+(ROW()-ROW($A$266)-1),COLUMN()-1)</f>
        <v>1.3420000000000001</v>
      </c>
      <c r="G273" s="4">
        <f>INDEX('Paste Calib Data'!$1:$1048576,MATCH($A$266,'Paste Calib Data'!$A:$A,0)+(ROW()-ROW($A$266)-1),COLUMN()-1)</f>
        <v>2.2448000000000001</v>
      </c>
      <c r="H273" s="4">
        <f>INDEX('Paste Calib Data'!$1:$1048576,MATCH($A$266,'Paste Calib Data'!$A:$A,0)+(ROW()-ROW($A$266)-1),COLUMN()-1)</f>
        <v>2.6840000000000002</v>
      </c>
      <c r="I273" s="4">
        <f>INDEX('Paste Calib Data'!$1:$1048576,MATCH($A$266,'Paste Calib Data'!$A:$A,0)+(ROW()-ROW($A$266)-1),COLUMN()-1)</f>
        <v>4.4896000000000003</v>
      </c>
      <c r="J273" s="4">
        <f>INDEX('Paste Calib Data'!$1:$1048576,MATCH($A$266,'Paste Calib Data'!$A:$A,0)+(ROW()-ROW($A$266)-1),COLUMN()-1)</f>
        <v>6.2952000000000004</v>
      </c>
      <c r="K273" s="12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12">
        <f t="shared" si="41"/>
        <v>0</v>
      </c>
      <c r="C274" s="4">
        <f>INDEX('Paste Calib Data'!$1:$1048576,MATCH($A$266,'Paste Calib Data'!$A:$A,0)+(ROW()-ROW($A$266)-1),COLUMN()-1)</f>
        <v>0</v>
      </c>
      <c r="D274" s="4">
        <f>INDEX('Paste Calib Data'!$1:$1048576,MATCH($A$266,'Paste Calib Data'!$A:$A,0)+(ROW()-ROW($A$266)-1),COLUMN()-1)</f>
        <v>0.68320000000000003</v>
      </c>
      <c r="E274" s="4">
        <f>INDEX('Paste Calib Data'!$1:$1048576,MATCH($A$266,'Paste Calib Data'!$A:$A,0)+(ROW()-ROW($A$266)-1),COLUMN()-1)</f>
        <v>1.3908</v>
      </c>
      <c r="F274" s="4">
        <f>INDEX('Paste Calib Data'!$1:$1048576,MATCH($A$266,'Paste Calib Data'!$A:$A,0)+(ROW()-ROW($A$266)-1),COLUMN()-1)</f>
        <v>2.0739999999999998</v>
      </c>
      <c r="G274" s="4">
        <f>INDEX('Paste Calib Data'!$1:$1048576,MATCH($A$266,'Paste Calib Data'!$A:$A,0)+(ROW()-ROW($A$266)-1),COLUMN()-1)</f>
        <v>3.4403999999999999</v>
      </c>
      <c r="H274" s="4">
        <f>INDEX('Paste Calib Data'!$1:$1048576,MATCH($A$266,'Paste Calib Data'!$A:$A,0)+(ROW()-ROW($A$266)-1),COLUMN()-1)</f>
        <v>4.1479999999999997</v>
      </c>
      <c r="I274" s="4">
        <f>INDEX('Paste Calib Data'!$1:$1048576,MATCH($A$266,'Paste Calib Data'!$A:$A,0)+(ROW()-ROW($A$266)-1),COLUMN()-1)</f>
        <v>6.9051999999999998</v>
      </c>
      <c r="J274" s="4">
        <f>INDEX('Paste Calib Data'!$1:$1048576,MATCH($A$266,'Paste Calib Data'!$A:$A,0)+(ROW()-ROW($A$266)-1),COLUMN()-1)</f>
        <v>9.6623999999999999</v>
      </c>
      <c r="K274" s="12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12">
        <f t="shared" si="41"/>
        <v>0</v>
      </c>
      <c r="C275" s="4">
        <f>INDEX('Paste Calib Data'!$1:$1048576,MATCH($A$266,'Paste Calib Data'!$A:$A,0)+(ROW()-ROW($A$266)-1),COLUMN()-1)</f>
        <v>0</v>
      </c>
      <c r="D275" s="4">
        <f>INDEX('Paste Calib Data'!$1:$1048576,MATCH($A$266,'Paste Calib Data'!$A:$A,0)+(ROW()-ROW($A$266)-1),COLUMN()-1)</f>
        <v>1.2687999999999999</v>
      </c>
      <c r="E275" s="4">
        <f>INDEX('Paste Calib Data'!$1:$1048576,MATCH($A$266,'Paste Calib Data'!$A:$A,0)+(ROW()-ROW($A$266)-1),COLUMN()-1)</f>
        <v>2.5619999999999998</v>
      </c>
      <c r="F275" s="4">
        <f>INDEX('Paste Calib Data'!$1:$1048576,MATCH($A$266,'Paste Calib Data'!$A:$A,0)+(ROW()-ROW($A$266)-1),COLUMN()-1)</f>
        <v>3.8308</v>
      </c>
      <c r="G275" s="4">
        <f>INDEX('Paste Calib Data'!$1:$1048576,MATCH($A$266,'Paste Calib Data'!$A:$A,0)+(ROW()-ROW($A$266)-1),COLUMN()-1)</f>
        <v>6.3928000000000003</v>
      </c>
      <c r="H275" s="4">
        <f>INDEX('Paste Calib Data'!$1:$1048576,MATCH($A$266,'Paste Calib Data'!$A:$A,0)+(ROW()-ROW($A$266)-1),COLUMN()-1)</f>
        <v>7.6616</v>
      </c>
      <c r="I275" s="4">
        <f>INDEX('Paste Calib Data'!$1:$1048576,MATCH($A$266,'Paste Calib Data'!$A:$A,0)+(ROW()-ROW($A$266)-1),COLUMN()-1)</f>
        <v>12.785600000000001</v>
      </c>
      <c r="J275" s="4">
        <f>INDEX('Paste Calib Data'!$1:$1048576,MATCH($A$266,'Paste Calib Data'!$A:$A,0)+(ROW()-ROW($A$266)-1),COLUMN()-1)</f>
        <v>17.909600000000001</v>
      </c>
      <c r="K275" s="12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12">
        <f t="shared" si="41"/>
        <v>0</v>
      </c>
      <c r="C276" s="4">
        <f>INDEX('Paste Calib Data'!$1:$1048576,MATCH($A$266,'Paste Calib Data'!$A:$A,0)+(ROW()-ROW($A$266)-1),COLUMN()-1)</f>
        <v>0</v>
      </c>
      <c r="D276" s="4">
        <f>INDEX('Paste Calib Data'!$1:$1048576,MATCH($A$266,'Paste Calib Data'!$A:$A,0)+(ROW()-ROW($A$266)-1),COLUMN()-1)</f>
        <v>1.7323999999999999</v>
      </c>
      <c r="E276" s="4">
        <f>INDEX('Paste Calib Data'!$1:$1048576,MATCH($A$266,'Paste Calib Data'!$A:$A,0)+(ROW()-ROW($A$266)-1),COLUMN()-1)</f>
        <v>3.4891999999999999</v>
      </c>
      <c r="F276" s="4">
        <f>INDEX('Paste Calib Data'!$1:$1048576,MATCH($A$266,'Paste Calib Data'!$A:$A,0)+(ROW()-ROW($A$266)-1),COLUMN()-1)</f>
        <v>5.2215999999999996</v>
      </c>
      <c r="G276" s="4">
        <f>INDEX('Paste Calib Data'!$1:$1048576,MATCH($A$266,'Paste Calib Data'!$A:$A,0)+(ROW()-ROW($A$266)-1),COLUMN()-1)</f>
        <v>8.7108000000000008</v>
      </c>
      <c r="H276" s="4">
        <f>INDEX('Paste Calib Data'!$1:$1048576,MATCH($A$266,'Paste Calib Data'!$A:$A,0)+(ROW()-ROW($A$266)-1),COLUMN()-1)</f>
        <v>10.443199999999999</v>
      </c>
      <c r="I276" s="4">
        <f>INDEX('Paste Calib Data'!$1:$1048576,MATCH($A$266,'Paste Calib Data'!$A:$A,0)+(ROW()-ROW($A$266)-1),COLUMN()-1)</f>
        <v>17.397200000000002</v>
      </c>
      <c r="J276" s="4">
        <f>INDEX('Paste Calib Data'!$1:$1048576,MATCH($A$266,'Paste Calib Data'!$A:$A,0)+(ROW()-ROW($A$266)-1),COLUMN()-1)</f>
        <v>24.351199999999999</v>
      </c>
      <c r="K276" s="12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12">
        <f>C277</f>
        <v>0</v>
      </c>
      <c r="C277" s="4">
        <f>INDEX('Paste Calib Data'!$1:$1048576,MATCH($A$266,'Paste Calib Data'!$A:$A,0)+(ROW()-ROW($A$266)-1),COLUMN()-1)</f>
        <v>0</v>
      </c>
      <c r="D277" s="4">
        <f>INDEX('Paste Calib Data'!$1:$1048576,MATCH($A$266,'Paste Calib Data'!$A:$A,0)+(ROW()-ROW($A$266)-1),COLUMN()-1)</f>
        <v>2.6352000000000002</v>
      </c>
      <c r="E277" s="4">
        <f>INDEX('Paste Calib Data'!$1:$1048576,MATCH($A$266,'Paste Calib Data'!$A:$A,0)+(ROW()-ROW($A$266)-1),COLUMN()-1)</f>
        <v>5.2704000000000004</v>
      </c>
      <c r="F277" s="4">
        <f>INDEX('Paste Calib Data'!$1:$1048576,MATCH($A$266,'Paste Calib Data'!$A:$A,0)+(ROW()-ROW($A$266)-1),COLUMN()-1)</f>
        <v>7.9055999999999997</v>
      </c>
      <c r="G277" s="4">
        <f>INDEX('Paste Calib Data'!$1:$1048576,MATCH($A$266,'Paste Calib Data'!$A:$A,0)+(ROW()-ROW($A$266)-1),COLUMN()-1)</f>
        <v>13.176</v>
      </c>
      <c r="H277" s="4">
        <f>INDEX('Paste Calib Data'!$1:$1048576,MATCH($A$266,'Paste Calib Data'!$A:$A,0)+(ROW()-ROW($A$266)-1),COLUMN()-1)</f>
        <v>15.811199999999999</v>
      </c>
      <c r="I277" s="4">
        <f>INDEX('Paste Calib Data'!$1:$1048576,MATCH($A$266,'Paste Calib Data'!$A:$A,0)+(ROW()-ROW($A$266)-1),COLUMN()-1)</f>
        <v>26.352</v>
      </c>
      <c r="J277" s="4">
        <f>INDEX('Paste Calib Data'!$1:$1048576,MATCH($A$266,'Paste Calib Data'!$A:$A,0)+(ROW()-ROW($A$266)-1),COLUMN()-1)</f>
        <v>36.892800000000001</v>
      </c>
      <c r="K277" s="12">
        <f t="shared" si="42"/>
        <v>36.892800000000001</v>
      </c>
    </row>
    <row r="278" spans="1:11" x14ac:dyDescent="0.25">
      <c r="A278" s="13">
        <f>A277+1</f>
        <v>3501</v>
      </c>
      <c r="B278" s="12">
        <f>B277</f>
        <v>0</v>
      </c>
      <c r="C278" s="12">
        <f>C277</f>
        <v>0</v>
      </c>
      <c r="D278" s="12">
        <f t="shared" ref="D278:K278" si="43">D277</f>
        <v>2.6352000000000002</v>
      </c>
      <c r="E278" s="12">
        <f t="shared" si="43"/>
        <v>5.2704000000000004</v>
      </c>
      <c r="F278" s="12">
        <f t="shared" si="43"/>
        <v>7.9055999999999997</v>
      </c>
      <c r="G278" s="12">
        <f t="shared" si="43"/>
        <v>13.176</v>
      </c>
      <c r="H278" s="12">
        <f t="shared" si="43"/>
        <v>15.811199999999999</v>
      </c>
      <c r="I278" s="12">
        <f t="shared" si="43"/>
        <v>26.352</v>
      </c>
      <c r="J278" s="12">
        <f t="shared" si="43"/>
        <v>36.892800000000001</v>
      </c>
      <c r="K278" s="12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12" workbookViewId="0">
      <selection activeCell="A642" sqref="A642"/>
    </sheetView>
  </sheetViews>
  <sheetFormatPr defaultColWidth="10.7109375" defaultRowHeight="15" x14ac:dyDescent="0.25"/>
  <cols>
    <col min="1" max="16384" width="10.7109375" style="7"/>
  </cols>
  <sheetData>
    <row r="2" spans="1:14" x14ac:dyDescent="0.25">
      <c r="A2" s="17" t="s">
        <v>65</v>
      </c>
      <c r="B2" s="51" t="str">
        <f>INDEX('Paste Calib Data'!$1:$1048576,MATCH($A$2,'Paste Calib Data'!$A:$A,0)+(ROW()-ROW($A$2)),COLUMN())</f>
        <v>Pilot Quantity, Coolant Temp Adjust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13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12">
        <f>M4+1</f>
        <v>121</v>
      </c>
    </row>
    <row r="5" spans="1:14" x14ac:dyDescent="0.25">
      <c r="A5" s="13">
        <f>A6-1</f>
        <v>499</v>
      </c>
      <c r="B5" s="12">
        <f>B6</f>
        <v>1.9701090000000001</v>
      </c>
      <c r="C5" s="12">
        <f t="shared" ref="C5:N5" si="0">C6</f>
        <v>1.9701090000000001</v>
      </c>
      <c r="D5" s="12">
        <f t="shared" si="0"/>
        <v>4.0081519999999999</v>
      </c>
      <c r="E5" s="12">
        <f t="shared" si="0"/>
        <v>4.0081519999999999</v>
      </c>
      <c r="F5" s="12">
        <f t="shared" si="0"/>
        <v>4.0081519999999999</v>
      </c>
      <c r="G5" s="12">
        <f t="shared" si="0"/>
        <v>4.0081519999999999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5.0271739999999996</v>
      </c>
      <c r="K5" s="12">
        <f t="shared" si="0"/>
        <v>5.0271739999999996</v>
      </c>
      <c r="L5" s="12">
        <f t="shared" si="0"/>
        <v>5.0271739999999996</v>
      </c>
      <c r="M5" s="12">
        <f t="shared" si="0"/>
        <v>22.010870000000001</v>
      </c>
      <c r="N5" s="12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12">
        <f>C6</f>
        <v>1.9701090000000001</v>
      </c>
      <c r="C6" s="4">
        <f>INDEX('Paste Calib Data'!$1:$1048576,MATCH($A$2,'Paste Calib Data'!$A:$A,0)+(ROW()-ROW($A$2)-1),COLUMN()-1)</f>
        <v>1.9701090000000001</v>
      </c>
      <c r="D6" s="4">
        <f>INDEX('Paste Calib Data'!$1:$1048576,MATCH($A$2,'Paste Calib Data'!$A:$A,0)+(ROW()-ROW($A$2)-1),COLUMN()-1)</f>
        <v>4.0081519999999999</v>
      </c>
      <c r="E6" s="4">
        <f>INDEX('Paste Calib Data'!$1:$1048576,MATCH($A$2,'Paste Calib Data'!$A:$A,0)+(ROW()-ROW($A$2)-1),COLUMN()-1)</f>
        <v>4.0081519999999999</v>
      </c>
      <c r="F6" s="4">
        <f>INDEX('Paste Calib Data'!$1:$1048576,MATCH($A$2,'Paste Calib Data'!$A:$A,0)+(ROW()-ROW($A$2)-1),COLUMN()-1)</f>
        <v>4.0081519999999999</v>
      </c>
      <c r="G6" s="4">
        <f>INDEX('Paste Calib Data'!$1:$1048576,MATCH($A$2,'Paste Calib Data'!$A:$A,0)+(ROW()-ROW($A$2)-1),COLUMN()-1)</f>
        <v>4.0081519999999999</v>
      </c>
      <c r="H6" s="4">
        <f>INDEX('Paste Calib Data'!$1:$1048576,MATCH($A$2,'Paste Calib Data'!$A:$A,0)+(ROW()-ROW($A$2)-1),COLUMN()-1)</f>
        <v>5.0271739999999996</v>
      </c>
      <c r="I6" s="4">
        <f>INDEX('Paste Calib Data'!$1:$1048576,MATCH($A$2,'Paste Calib Data'!$A:$A,0)+(ROW()-ROW($A$2)-1),COLUMN()-1)</f>
        <v>5.0271739999999996</v>
      </c>
      <c r="J6" s="4">
        <f>INDEX('Paste Calib Data'!$1:$1048576,MATCH($A$2,'Paste Calib Data'!$A:$A,0)+(ROW()-ROW($A$2)-1),COLUMN()-1)</f>
        <v>5.0271739999999996</v>
      </c>
      <c r="K6" s="4">
        <f>INDEX('Paste Calib Data'!$1:$1048576,MATCH($A$2,'Paste Calib Data'!$A:$A,0)+(ROW()-ROW($A$2)-1),COLUMN()-1)</f>
        <v>5.0271739999999996</v>
      </c>
      <c r="L6" s="4">
        <f>INDEX('Paste Calib Data'!$1:$1048576,MATCH($A$2,'Paste Calib Data'!$A:$A,0)+(ROW()-ROW($A$2)-1),COLUMN()-1)</f>
        <v>5.0271739999999996</v>
      </c>
      <c r="M6" s="4">
        <f>INDEX('Paste Calib Data'!$1:$1048576,MATCH($A$2,'Paste Calib Data'!$A:$A,0)+(ROW()-ROW($A$2)-1),COLUMN()-1)</f>
        <v>22.010870000000001</v>
      </c>
      <c r="N6" s="12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12">
        <f t="shared" ref="B7:B18" si="2">C7</f>
        <v>1.9701090000000001</v>
      </c>
      <c r="C7" s="4">
        <f>INDEX('Paste Calib Data'!$1:$1048576,MATCH($A$2,'Paste Calib Data'!$A:$A,0)+(ROW()-ROW($A$2)-1),COLUMN()-1)</f>
        <v>1.9701090000000001</v>
      </c>
      <c r="D7" s="4">
        <f>INDEX('Paste Calib Data'!$1:$1048576,MATCH($A$2,'Paste Calib Data'!$A:$A,0)+(ROW()-ROW($A$2)-1),COLUMN()-1)</f>
        <v>4.0081519999999999</v>
      </c>
      <c r="E7" s="4">
        <f>INDEX('Paste Calib Data'!$1:$1048576,MATCH($A$2,'Paste Calib Data'!$A:$A,0)+(ROW()-ROW($A$2)-1),COLUMN()-1)</f>
        <v>4.0081519999999999</v>
      </c>
      <c r="F7" s="4">
        <f>INDEX('Paste Calib Data'!$1:$1048576,MATCH($A$2,'Paste Calib Data'!$A:$A,0)+(ROW()-ROW($A$2)-1),COLUMN()-1)</f>
        <v>4.0081519999999999</v>
      </c>
      <c r="G7" s="4">
        <f>INDEX('Paste Calib Data'!$1:$1048576,MATCH($A$2,'Paste Calib Data'!$A:$A,0)+(ROW()-ROW($A$2)-1),COLUMN()-1)</f>
        <v>4.0081519999999999</v>
      </c>
      <c r="H7" s="4">
        <f>INDEX('Paste Calib Data'!$1:$1048576,MATCH($A$2,'Paste Calib Data'!$A:$A,0)+(ROW()-ROW($A$2)-1),COLUMN()-1)</f>
        <v>5.0271739999999996</v>
      </c>
      <c r="I7" s="4">
        <f>INDEX('Paste Calib Data'!$1:$1048576,MATCH($A$2,'Paste Calib Data'!$A:$A,0)+(ROW()-ROW($A$2)-1),COLUMN()-1)</f>
        <v>5.0271739999999996</v>
      </c>
      <c r="J7" s="4">
        <f>INDEX('Paste Calib Data'!$1:$1048576,MATCH($A$2,'Paste Calib Data'!$A:$A,0)+(ROW()-ROW($A$2)-1),COLUMN()-1)</f>
        <v>5.0271739999999996</v>
      </c>
      <c r="K7" s="4">
        <f>INDEX('Paste Calib Data'!$1:$1048576,MATCH($A$2,'Paste Calib Data'!$A:$A,0)+(ROW()-ROW($A$2)-1),COLUMN()-1)</f>
        <v>5.0271739999999996</v>
      </c>
      <c r="L7" s="4">
        <f>INDEX('Paste Calib Data'!$1:$1048576,MATCH($A$2,'Paste Calib Data'!$A:$A,0)+(ROW()-ROW($A$2)-1),COLUMN()-1)</f>
        <v>5.0271739999999996</v>
      </c>
      <c r="M7" s="4">
        <f>INDEX('Paste Calib Data'!$1:$1048576,MATCH($A$2,'Paste Calib Data'!$A:$A,0)+(ROW()-ROW($A$2)-1),COLUMN()-1)</f>
        <v>22.010870000000001</v>
      </c>
      <c r="N7" s="12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12">
        <f t="shared" si="2"/>
        <v>1.9701090000000001</v>
      </c>
      <c r="C8" s="4">
        <f>INDEX('Paste Calib Data'!$1:$1048576,MATCH($A$2,'Paste Calib Data'!$A:$A,0)+(ROW()-ROW($A$2)-1),COLUMN()-1)</f>
        <v>1.9701090000000001</v>
      </c>
      <c r="D8" s="4">
        <f>INDEX('Paste Calib Data'!$1:$1048576,MATCH($A$2,'Paste Calib Data'!$A:$A,0)+(ROW()-ROW($A$2)-1),COLUMN()-1)</f>
        <v>4.0081519999999999</v>
      </c>
      <c r="E8" s="4">
        <f>INDEX('Paste Calib Data'!$1:$1048576,MATCH($A$2,'Paste Calib Data'!$A:$A,0)+(ROW()-ROW($A$2)-1),COLUMN()-1)</f>
        <v>4.0081519999999999</v>
      </c>
      <c r="F8" s="4">
        <f>INDEX('Paste Calib Data'!$1:$1048576,MATCH($A$2,'Paste Calib Data'!$A:$A,0)+(ROW()-ROW($A$2)-1),COLUMN()-1)</f>
        <v>4.0081519999999999</v>
      </c>
      <c r="G8" s="4">
        <f>INDEX('Paste Calib Data'!$1:$1048576,MATCH($A$2,'Paste Calib Data'!$A:$A,0)+(ROW()-ROW($A$2)-1),COLUMN()-1)</f>
        <v>4.0081519999999999</v>
      </c>
      <c r="H8" s="4">
        <f>INDEX('Paste Calib Data'!$1:$1048576,MATCH($A$2,'Paste Calib Data'!$A:$A,0)+(ROW()-ROW($A$2)-1),COLUMN()-1)</f>
        <v>5.0271739999999996</v>
      </c>
      <c r="I8" s="4">
        <f>INDEX('Paste Calib Data'!$1:$1048576,MATCH($A$2,'Paste Calib Data'!$A:$A,0)+(ROW()-ROW($A$2)-1),COLUMN()-1)</f>
        <v>5.0271739999999996</v>
      </c>
      <c r="J8" s="4">
        <f>INDEX('Paste Calib Data'!$1:$1048576,MATCH($A$2,'Paste Calib Data'!$A:$A,0)+(ROW()-ROW($A$2)-1),COLUMN()-1)</f>
        <v>5.0271739999999996</v>
      </c>
      <c r="K8" s="4">
        <f>INDEX('Paste Calib Data'!$1:$1048576,MATCH($A$2,'Paste Calib Data'!$A:$A,0)+(ROW()-ROW($A$2)-1),COLUMN()-1)</f>
        <v>5.0271739999999996</v>
      </c>
      <c r="L8" s="4">
        <f>INDEX('Paste Calib Data'!$1:$1048576,MATCH($A$2,'Paste Calib Data'!$A:$A,0)+(ROW()-ROW($A$2)-1),COLUMN()-1)</f>
        <v>5.0271739999999996</v>
      </c>
      <c r="M8" s="4">
        <f>INDEX('Paste Calib Data'!$1:$1048576,MATCH($A$2,'Paste Calib Data'!$A:$A,0)+(ROW()-ROW($A$2)-1),COLUMN()-1)</f>
        <v>22.010870000000001</v>
      </c>
      <c r="N8" s="12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12">
        <f t="shared" si="2"/>
        <v>1.9701090000000001</v>
      </c>
      <c r="C9" s="4">
        <f>INDEX('Paste Calib Data'!$1:$1048576,MATCH($A$2,'Paste Calib Data'!$A:$A,0)+(ROW()-ROW($A$2)-1),COLUMN()-1)</f>
        <v>1.9701090000000001</v>
      </c>
      <c r="D9" s="4">
        <f>INDEX('Paste Calib Data'!$1:$1048576,MATCH($A$2,'Paste Calib Data'!$A:$A,0)+(ROW()-ROW($A$2)-1),COLUMN()-1)</f>
        <v>4.0081519999999999</v>
      </c>
      <c r="E9" s="4">
        <f>INDEX('Paste Calib Data'!$1:$1048576,MATCH($A$2,'Paste Calib Data'!$A:$A,0)+(ROW()-ROW($A$2)-1),COLUMN()-1)</f>
        <v>4.0081519999999999</v>
      </c>
      <c r="F9" s="4">
        <f>INDEX('Paste Calib Data'!$1:$1048576,MATCH($A$2,'Paste Calib Data'!$A:$A,0)+(ROW()-ROW($A$2)-1),COLUMN()-1)</f>
        <v>4.0081519999999999</v>
      </c>
      <c r="G9" s="4">
        <f>INDEX('Paste Calib Data'!$1:$1048576,MATCH($A$2,'Paste Calib Data'!$A:$A,0)+(ROW()-ROW($A$2)-1),COLUMN()-1)</f>
        <v>4.0081519999999999</v>
      </c>
      <c r="H9" s="4">
        <f>INDEX('Paste Calib Data'!$1:$1048576,MATCH($A$2,'Paste Calib Data'!$A:$A,0)+(ROW()-ROW($A$2)-1),COLUMN()-1)</f>
        <v>5.0271739999999996</v>
      </c>
      <c r="I9" s="4">
        <f>INDEX('Paste Calib Data'!$1:$1048576,MATCH($A$2,'Paste Calib Data'!$A:$A,0)+(ROW()-ROW($A$2)-1),COLUMN()-1)</f>
        <v>5.0271739999999996</v>
      </c>
      <c r="J9" s="4">
        <f>INDEX('Paste Calib Data'!$1:$1048576,MATCH($A$2,'Paste Calib Data'!$A:$A,0)+(ROW()-ROW($A$2)-1),COLUMN()-1)</f>
        <v>5.0271739999999996</v>
      </c>
      <c r="K9" s="4">
        <f>INDEX('Paste Calib Data'!$1:$1048576,MATCH($A$2,'Paste Calib Data'!$A:$A,0)+(ROW()-ROW($A$2)-1),COLUMN()-1)</f>
        <v>5.0271739999999996</v>
      </c>
      <c r="L9" s="4">
        <f>INDEX('Paste Calib Data'!$1:$1048576,MATCH($A$2,'Paste Calib Data'!$A:$A,0)+(ROW()-ROW($A$2)-1),COLUMN()-1)</f>
        <v>5.0271739999999996</v>
      </c>
      <c r="M9" s="4">
        <f>INDEX('Paste Calib Data'!$1:$1048576,MATCH($A$2,'Paste Calib Data'!$A:$A,0)+(ROW()-ROW($A$2)-1),COLUMN()-1)</f>
        <v>22.010870000000001</v>
      </c>
      <c r="N9" s="12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12">
        <f t="shared" si="2"/>
        <v>1.9701090000000001</v>
      </c>
      <c r="C10" s="4">
        <f>INDEX('Paste Calib Data'!$1:$1048576,MATCH($A$2,'Paste Calib Data'!$A:$A,0)+(ROW()-ROW($A$2)-1),COLUMN()-1)</f>
        <v>1.9701090000000001</v>
      </c>
      <c r="D10" s="4">
        <f>INDEX('Paste Calib Data'!$1:$1048576,MATCH($A$2,'Paste Calib Data'!$A:$A,0)+(ROW()-ROW($A$2)-1),COLUMN()-1)</f>
        <v>4.0081519999999999</v>
      </c>
      <c r="E10" s="4">
        <f>INDEX('Paste Calib Data'!$1:$1048576,MATCH($A$2,'Paste Calib Data'!$A:$A,0)+(ROW()-ROW($A$2)-1),COLUMN()-1)</f>
        <v>4.0081519999999999</v>
      </c>
      <c r="F10" s="4">
        <f>INDEX('Paste Calib Data'!$1:$1048576,MATCH($A$2,'Paste Calib Data'!$A:$A,0)+(ROW()-ROW($A$2)-1),COLUMN()-1)</f>
        <v>4.0081519999999999</v>
      </c>
      <c r="G10" s="4">
        <f>INDEX('Paste Calib Data'!$1:$1048576,MATCH($A$2,'Paste Calib Data'!$A:$A,0)+(ROW()-ROW($A$2)-1),COLUMN()-1)</f>
        <v>4.0081519999999999</v>
      </c>
      <c r="H10" s="4">
        <f>INDEX('Paste Calib Data'!$1:$1048576,MATCH($A$2,'Paste Calib Data'!$A:$A,0)+(ROW()-ROW($A$2)-1),COLUMN()-1)</f>
        <v>5.0271739999999996</v>
      </c>
      <c r="I10" s="4">
        <f>INDEX('Paste Calib Data'!$1:$1048576,MATCH($A$2,'Paste Calib Data'!$A:$A,0)+(ROW()-ROW($A$2)-1),COLUMN()-1)</f>
        <v>5.0271739999999996</v>
      </c>
      <c r="J10" s="4">
        <f>INDEX('Paste Calib Data'!$1:$1048576,MATCH($A$2,'Paste Calib Data'!$A:$A,0)+(ROW()-ROW($A$2)-1),COLUMN()-1)</f>
        <v>5.0271739999999996</v>
      </c>
      <c r="K10" s="4">
        <f>INDEX('Paste Calib Data'!$1:$1048576,MATCH($A$2,'Paste Calib Data'!$A:$A,0)+(ROW()-ROW($A$2)-1),COLUMN()-1)</f>
        <v>5.0271739999999996</v>
      </c>
      <c r="L10" s="4">
        <f>INDEX('Paste Calib Data'!$1:$1048576,MATCH($A$2,'Paste Calib Data'!$A:$A,0)+(ROW()-ROW($A$2)-1),COLUMN()-1)</f>
        <v>5.0271739999999996</v>
      </c>
      <c r="M10" s="4">
        <f>INDEX('Paste Calib Data'!$1:$1048576,MATCH($A$2,'Paste Calib Data'!$A:$A,0)+(ROW()-ROW($A$2)-1),COLUMN()-1)</f>
        <v>9.9864130000000007</v>
      </c>
      <c r="N10" s="12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12">
        <f t="shared" si="2"/>
        <v>1.9701090000000001</v>
      </c>
      <c r="C11" s="4">
        <f>INDEX('Paste Calib Data'!$1:$1048576,MATCH($A$2,'Paste Calib Data'!$A:$A,0)+(ROW()-ROW($A$2)-1),COLUMN()-1)</f>
        <v>1.9701090000000001</v>
      </c>
      <c r="D11" s="4">
        <f>INDEX('Paste Calib Data'!$1:$1048576,MATCH($A$2,'Paste Calib Data'!$A:$A,0)+(ROW()-ROW($A$2)-1),COLUMN()-1)</f>
        <v>3.5326089999999999</v>
      </c>
      <c r="E11" s="4">
        <f>INDEX('Paste Calib Data'!$1:$1048576,MATCH($A$2,'Paste Calib Data'!$A:$A,0)+(ROW()-ROW($A$2)-1),COLUMN()-1)</f>
        <v>4.0081519999999999</v>
      </c>
      <c r="F11" s="4">
        <f>INDEX('Paste Calib Data'!$1:$1048576,MATCH($A$2,'Paste Calib Data'!$A:$A,0)+(ROW()-ROW($A$2)-1),COLUMN()-1)</f>
        <v>5.0271739999999996</v>
      </c>
      <c r="G11" s="4">
        <f>INDEX('Paste Calib Data'!$1:$1048576,MATCH($A$2,'Paste Calib Data'!$A:$A,0)+(ROW()-ROW($A$2)-1),COLUMN()-1)</f>
        <v>5.0271739999999996</v>
      </c>
      <c r="H11" s="4">
        <f>INDEX('Paste Calib Data'!$1:$1048576,MATCH($A$2,'Paste Calib Data'!$A:$A,0)+(ROW()-ROW($A$2)-1),COLUMN()-1)</f>
        <v>5.0271739999999996</v>
      </c>
      <c r="I11" s="4">
        <f>INDEX('Paste Calib Data'!$1:$1048576,MATCH($A$2,'Paste Calib Data'!$A:$A,0)+(ROW()-ROW($A$2)-1),COLUMN()-1)</f>
        <v>5.0271739999999996</v>
      </c>
      <c r="J11" s="4">
        <f>INDEX('Paste Calib Data'!$1:$1048576,MATCH($A$2,'Paste Calib Data'!$A:$A,0)+(ROW()-ROW($A$2)-1),COLUMN()-1)</f>
        <v>5.0271739999999996</v>
      </c>
      <c r="K11" s="4">
        <f>INDEX('Paste Calib Data'!$1:$1048576,MATCH($A$2,'Paste Calib Data'!$A:$A,0)+(ROW()-ROW($A$2)-1),COLUMN()-1)</f>
        <v>5.9782609999999998</v>
      </c>
      <c r="L11" s="4">
        <f>INDEX('Paste Calib Data'!$1:$1048576,MATCH($A$2,'Paste Calib Data'!$A:$A,0)+(ROW()-ROW($A$2)-1),COLUMN()-1)</f>
        <v>8.0163049999999991</v>
      </c>
      <c r="M11" s="4">
        <f>INDEX('Paste Calib Data'!$1:$1048576,MATCH($A$2,'Paste Calib Data'!$A:$A,0)+(ROW()-ROW($A$2)-1),COLUMN()-1)</f>
        <v>9.9864130000000007</v>
      </c>
      <c r="N11" s="12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12">
        <f t="shared" si="2"/>
        <v>1.9701090000000001</v>
      </c>
      <c r="C12" s="4">
        <f>INDEX('Paste Calib Data'!$1:$1048576,MATCH($A$2,'Paste Calib Data'!$A:$A,0)+(ROW()-ROW($A$2)-1),COLUMN()-1)</f>
        <v>1.9701090000000001</v>
      </c>
      <c r="D12" s="4">
        <f>INDEX('Paste Calib Data'!$1:$1048576,MATCH($A$2,'Paste Calib Data'!$A:$A,0)+(ROW()-ROW($A$2)-1),COLUMN()-1)</f>
        <v>3.5326089999999999</v>
      </c>
      <c r="E12" s="4">
        <f>INDEX('Paste Calib Data'!$1:$1048576,MATCH($A$2,'Paste Calib Data'!$A:$A,0)+(ROW()-ROW($A$2)-1),COLUMN()-1)</f>
        <v>4.0081519999999999</v>
      </c>
      <c r="F12" s="4">
        <f>INDEX('Paste Calib Data'!$1:$1048576,MATCH($A$2,'Paste Calib Data'!$A:$A,0)+(ROW()-ROW($A$2)-1),COLUMN()-1)</f>
        <v>5.0271739999999996</v>
      </c>
      <c r="G12" s="4">
        <f>INDEX('Paste Calib Data'!$1:$1048576,MATCH($A$2,'Paste Calib Data'!$A:$A,0)+(ROW()-ROW($A$2)-1),COLUMN()-1)</f>
        <v>5.0271739999999996</v>
      </c>
      <c r="H12" s="4">
        <f>INDEX('Paste Calib Data'!$1:$1048576,MATCH($A$2,'Paste Calib Data'!$A:$A,0)+(ROW()-ROW($A$2)-1),COLUMN()-1)</f>
        <v>5.0271739999999996</v>
      </c>
      <c r="I12" s="4">
        <f>INDEX('Paste Calib Data'!$1:$1048576,MATCH($A$2,'Paste Calib Data'!$A:$A,0)+(ROW()-ROW($A$2)-1),COLUMN()-1)</f>
        <v>5.0271739999999996</v>
      </c>
      <c r="J12" s="4">
        <f>INDEX('Paste Calib Data'!$1:$1048576,MATCH($A$2,'Paste Calib Data'!$A:$A,0)+(ROW()-ROW($A$2)-1),COLUMN()-1)</f>
        <v>5.0271739999999996</v>
      </c>
      <c r="K12" s="4">
        <f>INDEX('Paste Calib Data'!$1:$1048576,MATCH($A$2,'Paste Calib Data'!$A:$A,0)+(ROW()-ROW($A$2)-1),COLUMN()-1)</f>
        <v>5.9782609999999998</v>
      </c>
      <c r="L12" s="4">
        <f>INDEX('Paste Calib Data'!$1:$1048576,MATCH($A$2,'Paste Calib Data'!$A:$A,0)+(ROW()-ROW($A$2)-1),COLUMN()-1)</f>
        <v>8.0163049999999991</v>
      </c>
      <c r="M12" s="4">
        <f>INDEX('Paste Calib Data'!$1:$1048576,MATCH($A$2,'Paste Calib Data'!$A:$A,0)+(ROW()-ROW($A$2)-1),COLUMN()-1)</f>
        <v>9.9864130000000007</v>
      </c>
      <c r="N12" s="12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12">
        <f t="shared" si="2"/>
        <v>1.9701090000000001</v>
      </c>
      <c r="C13" s="4">
        <f>INDEX('Paste Calib Data'!$1:$1048576,MATCH($A$2,'Paste Calib Data'!$A:$A,0)+(ROW()-ROW($A$2)-1),COLUMN()-1)</f>
        <v>1.9701090000000001</v>
      </c>
      <c r="D13" s="4">
        <f>INDEX('Paste Calib Data'!$1:$1048576,MATCH($A$2,'Paste Calib Data'!$A:$A,0)+(ROW()-ROW($A$2)-1),COLUMN()-1)</f>
        <v>3.5326089999999999</v>
      </c>
      <c r="E13" s="4">
        <f>INDEX('Paste Calib Data'!$1:$1048576,MATCH($A$2,'Paste Calib Data'!$A:$A,0)+(ROW()-ROW($A$2)-1),COLUMN()-1)</f>
        <v>4.0081519999999999</v>
      </c>
      <c r="F13" s="4">
        <f>INDEX('Paste Calib Data'!$1:$1048576,MATCH($A$2,'Paste Calib Data'!$A:$A,0)+(ROW()-ROW($A$2)-1),COLUMN()-1)</f>
        <v>5.0271739999999996</v>
      </c>
      <c r="G13" s="4">
        <f>INDEX('Paste Calib Data'!$1:$1048576,MATCH($A$2,'Paste Calib Data'!$A:$A,0)+(ROW()-ROW($A$2)-1),COLUMN()-1)</f>
        <v>5.0271739999999996</v>
      </c>
      <c r="H13" s="4">
        <f>INDEX('Paste Calib Data'!$1:$1048576,MATCH($A$2,'Paste Calib Data'!$A:$A,0)+(ROW()-ROW($A$2)-1),COLUMN()-1)</f>
        <v>5.0271739999999996</v>
      </c>
      <c r="I13" s="4">
        <f>INDEX('Paste Calib Data'!$1:$1048576,MATCH($A$2,'Paste Calib Data'!$A:$A,0)+(ROW()-ROW($A$2)-1),COLUMN()-1)</f>
        <v>5.0271739999999996</v>
      </c>
      <c r="J13" s="4">
        <f>INDEX('Paste Calib Data'!$1:$1048576,MATCH($A$2,'Paste Calib Data'!$A:$A,0)+(ROW()-ROW($A$2)-1),COLUMN()-1)</f>
        <v>5.0271739999999996</v>
      </c>
      <c r="K13" s="4">
        <f>INDEX('Paste Calib Data'!$1:$1048576,MATCH($A$2,'Paste Calib Data'!$A:$A,0)+(ROW()-ROW($A$2)-1),COLUMN()-1)</f>
        <v>5.9782609999999998</v>
      </c>
      <c r="L13" s="4">
        <f>INDEX('Paste Calib Data'!$1:$1048576,MATCH($A$2,'Paste Calib Data'!$A:$A,0)+(ROW()-ROW($A$2)-1),COLUMN()-1)</f>
        <v>8.0163049999999991</v>
      </c>
      <c r="M13" s="4">
        <f>INDEX('Paste Calib Data'!$1:$1048576,MATCH($A$2,'Paste Calib Data'!$A:$A,0)+(ROW()-ROW($A$2)-1),COLUMN()-1)</f>
        <v>9.9864130000000007</v>
      </c>
      <c r="N13" s="12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12">
        <f t="shared" si="2"/>
        <v>1.9701090000000001</v>
      </c>
      <c r="C14" s="4">
        <f>INDEX('Paste Calib Data'!$1:$1048576,MATCH($A$2,'Paste Calib Data'!$A:$A,0)+(ROW()-ROW($A$2)-1),COLUMN()-1)</f>
        <v>1.9701090000000001</v>
      </c>
      <c r="D14" s="4">
        <f>INDEX('Paste Calib Data'!$1:$1048576,MATCH($A$2,'Paste Calib Data'!$A:$A,0)+(ROW()-ROW($A$2)-1),COLUMN()-1)</f>
        <v>3.5326089999999999</v>
      </c>
      <c r="E14" s="4">
        <f>INDEX('Paste Calib Data'!$1:$1048576,MATCH($A$2,'Paste Calib Data'!$A:$A,0)+(ROW()-ROW($A$2)-1),COLUMN()-1)</f>
        <v>4.0081519999999999</v>
      </c>
      <c r="F14" s="4">
        <f>INDEX('Paste Calib Data'!$1:$1048576,MATCH($A$2,'Paste Calib Data'!$A:$A,0)+(ROW()-ROW($A$2)-1),COLUMN()-1)</f>
        <v>5.0271739999999996</v>
      </c>
      <c r="G14" s="4">
        <f>INDEX('Paste Calib Data'!$1:$1048576,MATCH($A$2,'Paste Calib Data'!$A:$A,0)+(ROW()-ROW($A$2)-1),COLUMN()-1)</f>
        <v>5.9782609999999998</v>
      </c>
      <c r="H14" s="4">
        <f>INDEX('Paste Calib Data'!$1:$1048576,MATCH($A$2,'Paste Calib Data'!$A:$A,0)+(ROW()-ROW($A$2)-1),COLUMN()-1)</f>
        <v>5.9782609999999998</v>
      </c>
      <c r="I14" s="4">
        <f>INDEX('Paste Calib Data'!$1:$1048576,MATCH($A$2,'Paste Calib Data'!$A:$A,0)+(ROW()-ROW($A$2)-1),COLUMN()-1)</f>
        <v>5.9782609999999998</v>
      </c>
      <c r="J14" s="4">
        <f>INDEX('Paste Calib Data'!$1:$1048576,MATCH($A$2,'Paste Calib Data'!$A:$A,0)+(ROW()-ROW($A$2)-1),COLUMN()-1)</f>
        <v>5.9782609999999998</v>
      </c>
      <c r="K14" s="4">
        <f>INDEX('Paste Calib Data'!$1:$1048576,MATCH($A$2,'Paste Calib Data'!$A:$A,0)+(ROW()-ROW($A$2)-1),COLUMN()-1)</f>
        <v>5.9782609999999998</v>
      </c>
      <c r="L14" s="4">
        <f>INDEX('Paste Calib Data'!$1:$1048576,MATCH($A$2,'Paste Calib Data'!$A:$A,0)+(ROW()-ROW($A$2)-1),COLUMN()-1)</f>
        <v>8.0163049999999991</v>
      </c>
      <c r="M14" s="4">
        <f>INDEX('Paste Calib Data'!$1:$1048576,MATCH($A$2,'Paste Calib Data'!$A:$A,0)+(ROW()-ROW($A$2)-1),COLUMN()-1)</f>
        <v>9.9864130000000007</v>
      </c>
      <c r="N14" s="12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12">
        <f t="shared" si="2"/>
        <v>1.9701090000000001</v>
      </c>
      <c r="C15" s="4">
        <f>INDEX('Paste Calib Data'!$1:$1048576,MATCH($A$2,'Paste Calib Data'!$A:$A,0)+(ROW()-ROW($A$2)-1),COLUMN()-1)</f>
        <v>1.9701090000000001</v>
      </c>
      <c r="D15" s="4">
        <f>INDEX('Paste Calib Data'!$1:$1048576,MATCH($A$2,'Paste Calib Data'!$A:$A,0)+(ROW()-ROW($A$2)-1),COLUMN()-1)</f>
        <v>3.5326089999999999</v>
      </c>
      <c r="E15" s="4">
        <f>INDEX('Paste Calib Data'!$1:$1048576,MATCH($A$2,'Paste Calib Data'!$A:$A,0)+(ROW()-ROW($A$2)-1),COLUMN()-1)</f>
        <v>4.0081519999999999</v>
      </c>
      <c r="F15" s="4">
        <f>INDEX('Paste Calib Data'!$1:$1048576,MATCH($A$2,'Paste Calib Data'!$A:$A,0)+(ROW()-ROW($A$2)-1),COLUMN()-1)</f>
        <v>5.0271739999999996</v>
      </c>
      <c r="G15" s="4">
        <f>INDEX('Paste Calib Data'!$1:$1048576,MATCH($A$2,'Paste Calib Data'!$A:$A,0)+(ROW()-ROW($A$2)-1),COLUMN()-1)</f>
        <v>5.9782609999999998</v>
      </c>
      <c r="H15" s="4">
        <f>INDEX('Paste Calib Data'!$1:$1048576,MATCH($A$2,'Paste Calib Data'!$A:$A,0)+(ROW()-ROW($A$2)-1),COLUMN()-1)</f>
        <v>8.0163049999999991</v>
      </c>
      <c r="I15" s="4">
        <f>INDEX('Paste Calib Data'!$1:$1048576,MATCH($A$2,'Paste Calib Data'!$A:$A,0)+(ROW()-ROW($A$2)-1),COLUMN()-1)</f>
        <v>8.0163049999999991</v>
      </c>
      <c r="J15" s="4">
        <f>INDEX('Paste Calib Data'!$1:$1048576,MATCH($A$2,'Paste Calib Data'!$A:$A,0)+(ROW()-ROW($A$2)-1),COLUMN()-1)</f>
        <v>8.0163049999999991</v>
      </c>
      <c r="K15" s="4">
        <f>INDEX('Paste Calib Data'!$1:$1048576,MATCH($A$2,'Paste Calib Data'!$A:$A,0)+(ROW()-ROW($A$2)-1),COLUMN()-1)</f>
        <v>8.0163049999999991</v>
      </c>
      <c r="L15" s="4">
        <f>INDEX('Paste Calib Data'!$1:$1048576,MATCH($A$2,'Paste Calib Data'!$A:$A,0)+(ROW()-ROW($A$2)-1),COLUMN()-1)</f>
        <v>8.0163049999999991</v>
      </c>
      <c r="M15" s="4">
        <f>INDEX('Paste Calib Data'!$1:$1048576,MATCH($A$2,'Paste Calib Data'!$A:$A,0)+(ROW()-ROW($A$2)-1),COLUMN()-1)</f>
        <v>9.9864130000000007</v>
      </c>
      <c r="N15" s="12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12">
        <f t="shared" si="2"/>
        <v>1.9701090000000001</v>
      </c>
      <c r="C16" s="4">
        <f>INDEX('Paste Calib Data'!$1:$1048576,MATCH($A$2,'Paste Calib Data'!$A:$A,0)+(ROW()-ROW($A$2)-1),COLUMN()-1)</f>
        <v>1.9701090000000001</v>
      </c>
      <c r="D16" s="4">
        <f>INDEX('Paste Calib Data'!$1:$1048576,MATCH($A$2,'Paste Calib Data'!$A:$A,0)+(ROW()-ROW($A$2)-1),COLUMN()-1)</f>
        <v>3.5326089999999999</v>
      </c>
      <c r="E16" s="4">
        <f>INDEX('Paste Calib Data'!$1:$1048576,MATCH($A$2,'Paste Calib Data'!$A:$A,0)+(ROW()-ROW($A$2)-1),COLUMN()-1)</f>
        <v>4.0081519999999999</v>
      </c>
      <c r="F16" s="4">
        <f>INDEX('Paste Calib Data'!$1:$1048576,MATCH($A$2,'Paste Calib Data'!$A:$A,0)+(ROW()-ROW($A$2)-1),COLUMN()-1)</f>
        <v>5.0271739999999996</v>
      </c>
      <c r="G16" s="4">
        <f>INDEX('Paste Calib Data'!$1:$1048576,MATCH($A$2,'Paste Calib Data'!$A:$A,0)+(ROW()-ROW($A$2)-1),COLUMN()-1)</f>
        <v>5.9782609999999998</v>
      </c>
      <c r="H16" s="4">
        <f>INDEX('Paste Calib Data'!$1:$1048576,MATCH($A$2,'Paste Calib Data'!$A:$A,0)+(ROW()-ROW($A$2)-1),COLUMN()-1)</f>
        <v>8.0163049999999991</v>
      </c>
      <c r="I16" s="4">
        <f>INDEX('Paste Calib Data'!$1:$1048576,MATCH($A$2,'Paste Calib Data'!$A:$A,0)+(ROW()-ROW($A$2)-1),COLUMN()-1)</f>
        <v>8.0163049999999991</v>
      </c>
      <c r="J16" s="4">
        <f>INDEX('Paste Calib Data'!$1:$1048576,MATCH($A$2,'Paste Calib Data'!$A:$A,0)+(ROW()-ROW($A$2)-1),COLUMN()-1)</f>
        <v>8.0163049999999991</v>
      </c>
      <c r="K16" s="4">
        <f>INDEX('Paste Calib Data'!$1:$1048576,MATCH($A$2,'Paste Calib Data'!$A:$A,0)+(ROW()-ROW($A$2)-1),COLUMN()-1)</f>
        <v>8.0163049999999991</v>
      </c>
      <c r="L16" s="4">
        <f>INDEX('Paste Calib Data'!$1:$1048576,MATCH($A$2,'Paste Calib Data'!$A:$A,0)+(ROW()-ROW($A$2)-1),COLUMN()-1)</f>
        <v>8.0163049999999991</v>
      </c>
      <c r="M16" s="4">
        <f>INDEX('Paste Calib Data'!$1:$1048576,MATCH($A$2,'Paste Calib Data'!$A:$A,0)+(ROW()-ROW($A$2)-1),COLUMN()-1)</f>
        <v>9.9864130000000007</v>
      </c>
      <c r="N16" s="12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12">
        <f t="shared" si="2"/>
        <v>1.9701090000000001</v>
      </c>
      <c r="C17" s="4">
        <f>INDEX('Paste Calib Data'!$1:$1048576,MATCH($A$2,'Paste Calib Data'!$A:$A,0)+(ROW()-ROW($A$2)-1),COLUMN()-1)</f>
        <v>1.9701090000000001</v>
      </c>
      <c r="D17" s="4">
        <f>INDEX('Paste Calib Data'!$1:$1048576,MATCH($A$2,'Paste Calib Data'!$A:$A,0)+(ROW()-ROW($A$2)-1),COLUMN()-1)</f>
        <v>5.0271739999999996</v>
      </c>
      <c r="E17" s="4">
        <f>INDEX('Paste Calib Data'!$1:$1048576,MATCH($A$2,'Paste Calib Data'!$A:$A,0)+(ROW()-ROW($A$2)-1),COLUMN()-1)</f>
        <v>5.0271739999999996</v>
      </c>
      <c r="F17" s="4">
        <f>INDEX('Paste Calib Data'!$1:$1048576,MATCH($A$2,'Paste Calib Data'!$A:$A,0)+(ROW()-ROW($A$2)-1),COLUMN()-1)</f>
        <v>5.0271739999999996</v>
      </c>
      <c r="G17" s="4">
        <f>INDEX('Paste Calib Data'!$1:$1048576,MATCH($A$2,'Paste Calib Data'!$A:$A,0)+(ROW()-ROW($A$2)-1),COLUMN()-1)</f>
        <v>5.9782609999999998</v>
      </c>
      <c r="H17" s="4">
        <f>INDEX('Paste Calib Data'!$1:$1048576,MATCH($A$2,'Paste Calib Data'!$A:$A,0)+(ROW()-ROW($A$2)-1),COLUMN()-1)</f>
        <v>8.0163049999999991</v>
      </c>
      <c r="I17" s="4">
        <f>INDEX('Paste Calib Data'!$1:$1048576,MATCH($A$2,'Paste Calib Data'!$A:$A,0)+(ROW()-ROW($A$2)-1),COLUMN()-1)</f>
        <v>8.0163049999999991</v>
      </c>
      <c r="J17" s="4">
        <f>INDEX('Paste Calib Data'!$1:$1048576,MATCH($A$2,'Paste Calib Data'!$A:$A,0)+(ROW()-ROW($A$2)-1),COLUMN()-1)</f>
        <v>8.0163049999999991</v>
      </c>
      <c r="K17" s="4">
        <f>INDEX('Paste Calib Data'!$1:$1048576,MATCH($A$2,'Paste Calib Data'!$A:$A,0)+(ROW()-ROW($A$2)-1),COLUMN()-1)</f>
        <v>8.0163049999999991</v>
      </c>
      <c r="L17" s="4">
        <f>INDEX('Paste Calib Data'!$1:$1048576,MATCH($A$2,'Paste Calib Data'!$A:$A,0)+(ROW()-ROW($A$2)-1),COLUMN()-1)</f>
        <v>8.0163049999999991</v>
      </c>
      <c r="M17" s="4">
        <f>INDEX('Paste Calib Data'!$1:$1048576,MATCH($A$2,'Paste Calib Data'!$A:$A,0)+(ROW()-ROW($A$2)-1),COLUMN()-1)</f>
        <v>9.9864130000000007</v>
      </c>
      <c r="N17" s="12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12">
        <f t="shared" si="2"/>
        <v>1.9701090000000001</v>
      </c>
      <c r="C18" s="4">
        <f>INDEX('Paste Calib Data'!$1:$1048576,MATCH($A$2,'Paste Calib Data'!$A:$A,0)+(ROW()-ROW($A$2)-1),COLUMN()-1)</f>
        <v>1.9701090000000001</v>
      </c>
      <c r="D18" s="4">
        <f>INDEX('Paste Calib Data'!$1:$1048576,MATCH($A$2,'Paste Calib Data'!$A:$A,0)+(ROW()-ROW($A$2)-1),COLUMN()-1)</f>
        <v>5.9782609999999998</v>
      </c>
      <c r="E18" s="4">
        <f>INDEX('Paste Calib Data'!$1:$1048576,MATCH($A$2,'Paste Calib Data'!$A:$A,0)+(ROW()-ROW($A$2)-1),COLUMN()-1)</f>
        <v>5.9782609999999998</v>
      </c>
      <c r="F18" s="4">
        <f>INDEX('Paste Calib Data'!$1:$1048576,MATCH($A$2,'Paste Calib Data'!$A:$A,0)+(ROW()-ROW($A$2)-1),COLUMN()-1)</f>
        <v>5.9782609999999998</v>
      </c>
      <c r="G18" s="4">
        <f>INDEX('Paste Calib Data'!$1:$1048576,MATCH($A$2,'Paste Calib Data'!$A:$A,0)+(ROW()-ROW($A$2)-1),COLUMN()-1)</f>
        <v>5.9782609999999998</v>
      </c>
      <c r="H18" s="4">
        <f>INDEX('Paste Calib Data'!$1:$1048576,MATCH($A$2,'Paste Calib Data'!$A:$A,0)+(ROW()-ROW($A$2)-1),COLUMN()-1)</f>
        <v>8.0163049999999991</v>
      </c>
      <c r="I18" s="4">
        <f>INDEX('Paste Calib Data'!$1:$1048576,MATCH($A$2,'Paste Calib Data'!$A:$A,0)+(ROW()-ROW($A$2)-1),COLUMN()-1)</f>
        <v>8.0163049999999991</v>
      </c>
      <c r="J18" s="4">
        <f>INDEX('Paste Calib Data'!$1:$1048576,MATCH($A$2,'Paste Calib Data'!$A:$A,0)+(ROW()-ROW($A$2)-1),COLUMN()-1)</f>
        <v>8.0163049999999991</v>
      </c>
      <c r="K18" s="4">
        <f>INDEX('Paste Calib Data'!$1:$1048576,MATCH($A$2,'Paste Calib Data'!$A:$A,0)+(ROW()-ROW($A$2)-1),COLUMN()-1)</f>
        <v>8.0163049999999991</v>
      </c>
      <c r="L18" s="4">
        <f>INDEX('Paste Calib Data'!$1:$1048576,MATCH($A$2,'Paste Calib Data'!$A:$A,0)+(ROW()-ROW($A$2)-1),COLUMN()-1)</f>
        <v>8.0163049999999991</v>
      </c>
      <c r="M18" s="4">
        <f>INDEX('Paste Calib Data'!$1:$1048576,MATCH($A$2,'Paste Calib Data'!$A:$A,0)+(ROW()-ROW($A$2)-1),COLUMN()-1)</f>
        <v>22.010870000000001</v>
      </c>
      <c r="N18" s="12">
        <f>M18</f>
        <v>22.010870000000001</v>
      </c>
    </row>
    <row r="19" spans="1:14" x14ac:dyDescent="0.25">
      <c r="A19" s="13">
        <f>A18+1</f>
        <v>3001</v>
      </c>
      <c r="B19" s="12">
        <f>B18</f>
        <v>1.9701090000000001</v>
      </c>
      <c r="C19" s="12">
        <f>C18</f>
        <v>1.9701090000000001</v>
      </c>
      <c r="D19" s="12">
        <f t="shared" ref="D19:N19" si="3">D18</f>
        <v>5.9782609999999998</v>
      </c>
      <c r="E19" s="12">
        <f t="shared" si="3"/>
        <v>5.9782609999999998</v>
      </c>
      <c r="F19" s="12">
        <f t="shared" si="3"/>
        <v>5.9782609999999998</v>
      </c>
      <c r="G19" s="12">
        <f t="shared" si="3"/>
        <v>5.9782609999999998</v>
      </c>
      <c r="H19" s="12">
        <f t="shared" si="3"/>
        <v>8.0163049999999991</v>
      </c>
      <c r="I19" s="12">
        <f t="shared" si="3"/>
        <v>8.0163049999999991</v>
      </c>
      <c r="J19" s="12">
        <f t="shared" si="3"/>
        <v>8.0163049999999991</v>
      </c>
      <c r="K19" s="12">
        <f t="shared" si="3"/>
        <v>8.0163049999999991</v>
      </c>
      <c r="L19" s="12">
        <f t="shared" si="3"/>
        <v>8.0163049999999991</v>
      </c>
      <c r="M19" s="12">
        <f t="shared" si="3"/>
        <v>22.010870000000001</v>
      </c>
      <c r="N19" s="12">
        <f t="shared" si="3"/>
        <v>22.010870000000001</v>
      </c>
    </row>
    <row r="21" spans="1:14" x14ac:dyDescent="0.25">
      <c r="A21" s="17" t="s">
        <v>72</v>
      </c>
      <c r="B21" s="51" t="str">
        <f>INDEX('Paste Calib Data'!$1:$1048576,MATCH($A$21,'Paste Calib Data'!$A:$A,0)+(ROW()-ROW($A$21)),COLUMN())</f>
        <v>Pilot Quantity, Coolant Temp Multiplier</v>
      </c>
      <c r="C21" s="51"/>
      <c r="D21" s="51"/>
      <c r="E21" s="51"/>
      <c r="F21" s="51"/>
      <c r="G21" s="51"/>
      <c r="H21" s="51"/>
      <c r="I21" s="51"/>
      <c r="J21" s="51"/>
      <c r="K21" s="51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13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12">
        <f>J23+1</f>
        <v>121</v>
      </c>
    </row>
    <row r="24" spans="1:14" x14ac:dyDescent="0.25">
      <c r="A24" s="13">
        <f>A25-1</f>
        <v>-41</v>
      </c>
      <c r="B24" s="15">
        <f>B25</f>
        <v>1.0000020000000001</v>
      </c>
      <c r="C24" s="15">
        <f t="shared" ref="C24:K24" si="4">C25</f>
        <v>1.0000020000000001</v>
      </c>
      <c r="D24" s="15">
        <f t="shared" si="4"/>
        <v>1.0000020000000001</v>
      </c>
      <c r="E24" s="15">
        <f t="shared" si="4"/>
        <v>1.0000020000000001</v>
      </c>
      <c r="F24" s="15">
        <f t="shared" si="4"/>
        <v>1.0000020000000001</v>
      </c>
      <c r="G24" s="15">
        <f t="shared" si="4"/>
        <v>1.0700700000000001</v>
      </c>
      <c r="H24" s="15">
        <f t="shared" si="4"/>
        <v>1.1000989999999999</v>
      </c>
      <c r="I24" s="15">
        <f t="shared" si="4"/>
        <v>1.5000020000000001</v>
      </c>
      <c r="J24" s="15">
        <f t="shared" si="4"/>
        <v>5.0000080000000002</v>
      </c>
      <c r="K24" s="15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5">
        <f t="shared" ref="B25:B31" si="5">C25</f>
        <v>1.0000020000000001</v>
      </c>
      <c r="C25" s="6">
        <f>INDEX('Paste Calib Data'!$1:$1048576,MATCH($A$21,'Paste Calib Data'!$A:$A,0)+(ROW()-ROW($A$21)-1),COLUMN()-1)</f>
        <v>1.0000020000000001</v>
      </c>
      <c r="D25" s="6">
        <f>INDEX('Paste Calib Data'!$1:$1048576,MATCH($A$21,'Paste Calib Data'!$A:$A,0)+(ROW()-ROW($A$21)-1),COLUMN()-1)</f>
        <v>1.0000020000000001</v>
      </c>
      <c r="E25" s="6">
        <f>INDEX('Paste Calib Data'!$1:$1048576,MATCH($A$21,'Paste Calib Data'!$A:$A,0)+(ROW()-ROW($A$21)-1),COLUMN()-1)</f>
        <v>1.0000020000000001</v>
      </c>
      <c r="F25" s="6">
        <f>INDEX('Paste Calib Data'!$1:$1048576,MATCH($A$21,'Paste Calib Data'!$A:$A,0)+(ROW()-ROW($A$21)-1),COLUMN()-1)</f>
        <v>1.0000020000000001</v>
      </c>
      <c r="G25" s="6">
        <f>INDEX('Paste Calib Data'!$1:$1048576,MATCH($A$21,'Paste Calib Data'!$A:$A,0)+(ROW()-ROW($A$21)-1),COLUMN()-1)</f>
        <v>1.0700700000000001</v>
      </c>
      <c r="H25" s="6">
        <f>INDEX('Paste Calib Data'!$1:$1048576,MATCH($A$21,'Paste Calib Data'!$A:$A,0)+(ROW()-ROW($A$21)-1),COLUMN()-1)</f>
        <v>1.1000989999999999</v>
      </c>
      <c r="I25" s="6">
        <f>INDEX('Paste Calib Data'!$1:$1048576,MATCH($A$21,'Paste Calib Data'!$A:$A,0)+(ROW()-ROW($A$21)-1),COLUMN()-1)</f>
        <v>1.5000020000000001</v>
      </c>
      <c r="J25" s="6">
        <f>INDEX('Paste Calib Data'!$1:$1048576,MATCH($A$21,'Paste Calib Data'!$A:$A,0)+(ROW()-ROW($A$21)-1),COLUMN()-1)</f>
        <v>5.0000080000000002</v>
      </c>
      <c r="K25" s="12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5">
        <f t="shared" si="5"/>
        <v>1.0000020000000001</v>
      </c>
      <c r="C26" s="6">
        <f>INDEX('Paste Calib Data'!$1:$1048576,MATCH($A$21,'Paste Calib Data'!$A:$A,0)+(ROW()-ROW($A$21)-1),COLUMN()-1)</f>
        <v>1.0000020000000001</v>
      </c>
      <c r="D26" s="6">
        <f>INDEX('Paste Calib Data'!$1:$1048576,MATCH($A$21,'Paste Calib Data'!$A:$A,0)+(ROW()-ROW($A$21)-1),COLUMN()-1)</f>
        <v>1.0000020000000001</v>
      </c>
      <c r="E26" s="6">
        <f>INDEX('Paste Calib Data'!$1:$1048576,MATCH($A$21,'Paste Calib Data'!$A:$A,0)+(ROW()-ROW($A$21)-1),COLUMN()-1)</f>
        <v>1.0000020000000001</v>
      </c>
      <c r="F26" s="6">
        <f>INDEX('Paste Calib Data'!$1:$1048576,MATCH($A$21,'Paste Calib Data'!$A:$A,0)+(ROW()-ROW($A$21)-1),COLUMN()-1)</f>
        <v>1.0000020000000001</v>
      </c>
      <c r="G26" s="6">
        <f>INDEX('Paste Calib Data'!$1:$1048576,MATCH($A$21,'Paste Calib Data'!$A:$A,0)+(ROW()-ROW($A$21)-1),COLUMN()-1)</f>
        <v>1.0700700000000001</v>
      </c>
      <c r="H26" s="6">
        <f>INDEX('Paste Calib Data'!$1:$1048576,MATCH($A$21,'Paste Calib Data'!$A:$A,0)+(ROW()-ROW($A$21)-1),COLUMN()-1)</f>
        <v>1.1000989999999999</v>
      </c>
      <c r="I26" s="6">
        <f>INDEX('Paste Calib Data'!$1:$1048576,MATCH($A$21,'Paste Calib Data'!$A:$A,0)+(ROW()-ROW($A$21)-1),COLUMN()-1)</f>
        <v>1.5000020000000001</v>
      </c>
      <c r="J26" s="6">
        <f>INDEX('Paste Calib Data'!$1:$1048576,MATCH($A$21,'Paste Calib Data'!$A:$A,0)+(ROW()-ROW($A$21)-1),COLUMN()-1)</f>
        <v>5.0000080000000002</v>
      </c>
      <c r="K26" s="12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5">
        <f t="shared" si="5"/>
        <v>1.0000020000000001</v>
      </c>
      <c r="C27" s="6">
        <f>INDEX('Paste Calib Data'!$1:$1048576,MATCH($A$21,'Paste Calib Data'!$A:$A,0)+(ROW()-ROW($A$21)-1),COLUMN()-1)</f>
        <v>1.0000020000000001</v>
      </c>
      <c r="D27" s="6">
        <f>INDEX('Paste Calib Data'!$1:$1048576,MATCH($A$21,'Paste Calib Data'!$A:$A,0)+(ROW()-ROW($A$21)-1),COLUMN()-1)</f>
        <v>1.0000020000000001</v>
      </c>
      <c r="E27" s="6">
        <f>INDEX('Paste Calib Data'!$1:$1048576,MATCH($A$21,'Paste Calib Data'!$A:$A,0)+(ROW()-ROW($A$21)-1),COLUMN()-1)</f>
        <v>1.0000020000000001</v>
      </c>
      <c r="F27" s="6">
        <f>INDEX('Paste Calib Data'!$1:$1048576,MATCH($A$21,'Paste Calib Data'!$A:$A,0)+(ROW()-ROW($A$21)-1),COLUMN()-1)</f>
        <v>1.0000020000000001</v>
      </c>
      <c r="G27" s="6">
        <f>INDEX('Paste Calib Data'!$1:$1048576,MATCH($A$21,'Paste Calib Data'!$A:$A,0)+(ROW()-ROW($A$21)-1),COLUMN()-1)</f>
        <v>1.0700700000000001</v>
      </c>
      <c r="H27" s="6">
        <f>INDEX('Paste Calib Data'!$1:$1048576,MATCH($A$21,'Paste Calib Data'!$A:$A,0)+(ROW()-ROW($A$21)-1),COLUMN()-1)</f>
        <v>1.1000989999999999</v>
      </c>
      <c r="I27" s="6">
        <f>INDEX('Paste Calib Data'!$1:$1048576,MATCH($A$21,'Paste Calib Data'!$A:$A,0)+(ROW()-ROW($A$21)-1),COLUMN()-1)</f>
        <v>1.5000020000000001</v>
      </c>
      <c r="J27" s="6">
        <f>INDEX('Paste Calib Data'!$1:$1048576,MATCH($A$21,'Paste Calib Data'!$A:$A,0)+(ROW()-ROW($A$21)-1),COLUMN()-1)</f>
        <v>5.0000080000000002</v>
      </c>
      <c r="K27" s="12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5">
        <f t="shared" si="5"/>
        <v>1.0000020000000001</v>
      </c>
      <c r="C28" s="6">
        <f>INDEX('Paste Calib Data'!$1:$1048576,MATCH($A$21,'Paste Calib Data'!$A:$A,0)+(ROW()-ROW($A$21)-1),COLUMN()-1)</f>
        <v>1.0000020000000001</v>
      </c>
      <c r="D28" s="6">
        <f>INDEX('Paste Calib Data'!$1:$1048576,MATCH($A$21,'Paste Calib Data'!$A:$A,0)+(ROW()-ROW($A$21)-1),COLUMN()-1)</f>
        <v>1.0000020000000001</v>
      </c>
      <c r="E28" s="6">
        <f>INDEX('Paste Calib Data'!$1:$1048576,MATCH($A$21,'Paste Calib Data'!$A:$A,0)+(ROW()-ROW($A$21)-1),COLUMN()-1)</f>
        <v>1.0000020000000001</v>
      </c>
      <c r="F28" s="6">
        <f>INDEX('Paste Calib Data'!$1:$1048576,MATCH($A$21,'Paste Calib Data'!$A:$A,0)+(ROW()-ROW($A$21)-1),COLUMN()-1)</f>
        <v>1.0000020000000001</v>
      </c>
      <c r="G28" s="6">
        <f>INDEX('Paste Calib Data'!$1:$1048576,MATCH($A$21,'Paste Calib Data'!$A:$A,0)+(ROW()-ROW($A$21)-1),COLUMN()-1)</f>
        <v>1.0700700000000001</v>
      </c>
      <c r="H28" s="6">
        <f>INDEX('Paste Calib Data'!$1:$1048576,MATCH($A$21,'Paste Calib Data'!$A:$A,0)+(ROW()-ROW($A$21)-1),COLUMN()-1)</f>
        <v>1.1000989999999999</v>
      </c>
      <c r="I28" s="6">
        <f>INDEX('Paste Calib Data'!$1:$1048576,MATCH($A$21,'Paste Calib Data'!$A:$A,0)+(ROW()-ROW($A$21)-1),COLUMN()-1)</f>
        <v>1.5000020000000001</v>
      </c>
      <c r="J28" s="6">
        <f>INDEX('Paste Calib Data'!$1:$1048576,MATCH($A$21,'Paste Calib Data'!$A:$A,0)+(ROW()-ROW($A$21)-1),COLUMN()-1)</f>
        <v>5.0000080000000002</v>
      </c>
      <c r="K28" s="12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5">
        <f t="shared" si="5"/>
        <v>1.0000020000000001</v>
      </c>
      <c r="C29" s="6">
        <f>INDEX('Paste Calib Data'!$1:$1048576,MATCH($A$21,'Paste Calib Data'!$A:$A,0)+(ROW()-ROW($A$21)-1),COLUMN()-1)</f>
        <v>1.0000020000000001</v>
      </c>
      <c r="D29" s="6">
        <f>INDEX('Paste Calib Data'!$1:$1048576,MATCH($A$21,'Paste Calib Data'!$A:$A,0)+(ROW()-ROW($A$21)-1),COLUMN()-1)</f>
        <v>1.0000020000000001</v>
      </c>
      <c r="E29" s="6">
        <f>INDEX('Paste Calib Data'!$1:$1048576,MATCH($A$21,'Paste Calib Data'!$A:$A,0)+(ROW()-ROW($A$21)-1),COLUMN()-1)</f>
        <v>1.0000020000000001</v>
      </c>
      <c r="F29" s="6">
        <f>INDEX('Paste Calib Data'!$1:$1048576,MATCH($A$21,'Paste Calib Data'!$A:$A,0)+(ROW()-ROW($A$21)-1),COLUMN()-1)</f>
        <v>1.0000020000000001</v>
      </c>
      <c r="G29" s="6">
        <f>INDEX('Paste Calib Data'!$1:$1048576,MATCH($A$21,'Paste Calib Data'!$A:$A,0)+(ROW()-ROW($A$21)-1),COLUMN()-1)</f>
        <v>1.149904</v>
      </c>
      <c r="H29" s="6">
        <f>INDEX('Paste Calib Data'!$1:$1048576,MATCH($A$21,'Paste Calib Data'!$A:$A,0)+(ROW()-ROW($A$21)-1),COLUMN()-1)</f>
        <v>1.199953</v>
      </c>
      <c r="I29" s="6">
        <f>INDEX('Paste Calib Data'!$1:$1048576,MATCH($A$21,'Paste Calib Data'!$A:$A,0)+(ROW()-ROW($A$21)-1),COLUMN()-1)</f>
        <v>1.5000020000000001</v>
      </c>
      <c r="J29" s="6">
        <f>INDEX('Paste Calib Data'!$1:$1048576,MATCH($A$21,'Paste Calib Data'!$A:$A,0)+(ROW()-ROW($A$21)-1),COLUMN()-1)</f>
        <v>5.0000080000000002</v>
      </c>
      <c r="K29" s="12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5">
        <f t="shared" si="5"/>
        <v>1.0000020000000001</v>
      </c>
      <c r="C30" s="6">
        <f>INDEX('Paste Calib Data'!$1:$1048576,MATCH($A$21,'Paste Calib Data'!$A:$A,0)+(ROW()-ROW($A$21)-1),COLUMN()-1)</f>
        <v>1.0000020000000001</v>
      </c>
      <c r="D30" s="6">
        <f>INDEX('Paste Calib Data'!$1:$1048576,MATCH($A$21,'Paste Calib Data'!$A:$A,0)+(ROW()-ROW($A$21)-1),COLUMN()-1)</f>
        <v>1.0000020000000001</v>
      </c>
      <c r="E30" s="6">
        <f>INDEX('Paste Calib Data'!$1:$1048576,MATCH($A$21,'Paste Calib Data'!$A:$A,0)+(ROW()-ROW($A$21)-1),COLUMN()-1)</f>
        <v>1.0000020000000001</v>
      </c>
      <c r="F30" s="6">
        <f>INDEX('Paste Calib Data'!$1:$1048576,MATCH($A$21,'Paste Calib Data'!$A:$A,0)+(ROW()-ROW($A$21)-1),COLUMN()-1)</f>
        <v>1.0000020000000001</v>
      </c>
      <c r="G30" s="6">
        <f>INDEX('Paste Calib Data'!$1:$1048576,MATCH($A$21,'Paste Calib Data'!$A:$A,0)+(ROW()-ROW($A$21)-1),COLUMN()-1)</f>
        <v>1.149904</v>
      </c>
      <c r="H30" s="6">
        <f>INDEX('Paste Calib Data'!$1:$1048576,MATCH($A$21,'Paste Calib Data'!$A:$A,0)+(ROW()-ROW($A$21)-1),COLUMN()-1)</f>
        <v>1.199953</v>
      </c>
      <c r="I30" s="6">
        <f>INDEX('Paste Calib Data'!$1:$1048576,MATCH($A$21,'Paste Calib Data'!$A:$A,0)+(ROW()-ROW($A$21)-1),COLUMN()-1)</f>
        <v>1.399904</v>
      </c>
      <c r="J30" s="6">
        <f>INDEX('Paste Calib Data'!$1:$1048576,MATCH($A$21,'Paste Calib Data'!$A:$A,0)+(ROW()-ROW($A$21)-1),COLUMN()-1)</f>
        <v>5.0000080000000002</v>
      </c>
      <c r="K30" s="12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5">
        <f t="shared" si="5"/>
        <v>1.0000020000000001</v>
      </c>
      <c r="C31" s="6">
        <f>INDEX('Paste Calib Data'!$1:$1048576,MATCH($A$21,'Paste Calib Data'!$A:$A,0)+(ROW()-ROW($A$21)-1),COLUMN()-1)</f>
        <v>1.0000020000000001</v>
      </c>
      <c r="D31" s="6">
        <f>INDEX('Paste Calib Data'!$1:$1048576,MATCH($A$21,'Paste Calib Data'!$A:$A,0)+(ROW()-ROW($A$21)-1),COLUMN()-1)</f>
        <v>1.0000020000000001</v>
      </c>
      <c r="E31" s="6">
        <f>INDEX('Paste Calib Data'!$1:$1048576,MATCH($A$21,'Paste Calib Data'!$A:$A,0)+(ROW()-ROW($A$21)-1),COLUMN()-1)</f>
        <v>1.0000020000000001</v>
      </c>
      <c r="F31" s="6">
        <f>INDEX('Paste Calib Data'!$1:$1048576,MATCH($A$21,'Paste Calib Data'!$A:$A,0)+(ROW()-ROW($A$21)-1),COLUMN()-1)</f>
        <v>1.0000020000000001</v>
      </c>
      <c r="G31" s="6">
        <f>INDEX('Paste Calib Data'!$1:$1048576,MATCH($A$21,'Paste Calib Data'!$A:$A,0)+(ROW()-ROW($A$21)-1),COLUMN()-1)</f>
        <v>1.149904</v>
      </c>
      <c r="H31" s="6">
        <f>INDEX('Paste Calib Data'!$1:$1048576,MATCH($A$21,'Paste Calib Data'!$A:$A,0)+(ROW()-ROW($A$21)-1),COLUMN()-1)</f>
        <v>1.199953</v>
      </c>
      <c r="I31" s="6">
        <f>INDEX('Paste Calib Data'!$1:$1048576,MATCH($A$21,'Paste Calib Data'!$A:$A,0)+(ROW()-ROW($A$21)-1),COLUMN()-1)</f>
        <v>5.0000080000000002</v>
      </c>
      <c r="J31" s="6">
        <f>INDEX('Paste Calib Data'!$1:$1048576,MATCH($A$21,'Paste Calib Data'!$A:$A,0)+(ROW()-ROW($A$21)-1),COLUMN()-1)</f>
        <v>5.0000080000000002</v>
      </c>
      <c r="K31" s="12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5">
        <f>C32</f>
        <v>1.0000020000000001</v>
      </c>
      <c r="C32" s="6">
        <f>INDEX('Paste Calib Data'!$1:$1048576,MATCH($A$21,'Paste Calib Data'!$A:$A,0)+(ROW()-ROW($A$21)-1),COLUMN()-1)</f>
        <v>1.0000020000000001</v>
      </c>
      <c r="D32" s="6">
        <f>INDEX('Paste Calib Data'!$1:$1048576,MATCH($A$21,'Paste Calib Data'!$A:$A,0)+(ROW()-ROW($A$21)-1),COLUMN()-1)</f>
        <v>1.0000020000000001</v>
      </c>
      <c r="E32" s="6">
        <f>INDEX('Paste Calib Data'!$1:$1048576,MATCH($A$21,'Paste Calib Data'!$A:$A,0)+(ROW()-ROW($A$21)-1),COLUMN()-1)</f>
        <v>1.0000020000000001</v>
      </c>
      <c r="F32" s="6">
        <f>INDEX('Paste Calib Data'!$1:$1048576,MATCH($A$21,'Paste Calib Data'!$A:$A,0)+(ROW()-ROW($A$21)-1),COLUMN()-1)</f>
        <v>1.0000020000000001</v>
      </c>
      <c r="G32" s="6">
        <f>INDEX('Paste Calib Data'!$1:$1048576,MATCH($A$21,'Paste Calib Data'!$A:$A,0)+(ROW()-ROW($A$21)-1),COLUMN()-1)</f>
        <v>1.149904</v>
      </c>
      <c r="H32" s="6">
        <f>INDEX('Paste Calib Data'!$1:$1048576,MATCH($A$21,'Paste Calib Data'!$A:$A,0)+(ROW()-ROW($A$21)-1),COLUMN()-1)</f>
        <v>2.5400429999999998</v>
      </c>
      <c r="I32" s="6">
        <f>INDEX('Paste Calib Data'!$1:$1048576,MATCH($A$21,'Paste Calib Data'!$A:$A,0)+(ROW()-ROW($A$21)-1),COLUMN()-1)</f>
        <v>5.0000080000000002</v>
      </c>
      <c r="J32" s="6">
        <f>INDEX('Paste Calib Data'!$1:$1048576,MATCH($A$21,'Paste Calib Data'!$A:$A,0)+(ROW()-ROW($A$21)-1),COLUMN()-1)</f>
        <v>5.0000080000000002</v>
      </c>
      <c r="K32" s="12">
        <f t="shared" si="6"/>
        <v>5.0000080000000002</v>
      </c>
    </row>
    <row r="33" spans="1:14" x14ac:dyDescent="0.25">
      <c r="A33" s="13">
        <f>A32+1</f>
        <v>181</v>
      </c>
      <c r="B33" s="12">
        <f>B32</f>
        <v>1.0000020000000001</v>
      </c>
      <c r="C33" s="12">
        <f>C32</f>
        <v>1.0000020000000001</v>
      </c>
      <c r="D33" s="12">
        <f t="shared" ref="D33" si="7">D32</f>
        <v>1.0000020000000001</v>
      </c>
      <c r="E33" s="12">
        <f t="shared" ref="E33" si="8">E32</f>
        <v>1.0000020000000001</v>
      </c>
      <c r="F33" s="12">
        <f t="shared" ref="F33" si="9">F32</f>
        <v>1.0000020000000001</v>
      </c>
      <c r="G33" s="12">
        <f t="shared" ref="G33" si="10">G32</f>
        <v>1.149904</v>
      </c>
      <c r="H33" s="12">
        <f t="shared" ref="H33" si="11">H32</f>
        <v>2.5400429999999998</v>
      </c>
      <c r="I33" s="12">
        <f t="shared" ref="I33" si="12">I32</f>
        <v>5.0000080000000002</v>
      </c>
      <c r="J33" s="12">
        <f t="shared" ref="J33" si="13">J32</f>
        <v>5.0000080000000002</v>
      </c>
      <c r="K33" s="12">
        <f t="shared" ref="K33" si="14">K32</f>
        <v>5.0000080000000002</v>
      </c>
    </row>
    <row r="35" spans="1:14" x14ac:dyDescent="0.25">
      <c r="A35" s="17" t="s">
        <v>80</v>
      </c>
      <c r="B35" s="51" t="str">
        <f>INDEX('Paste Calib Data'!$1:$1048576,MATCH($A$35,'Paste Calib Data'!$A:$A,0)+(ROW()-ROW($A$35)),COLUMN())</f>
        <v>Pilot Quantity, Intake Temp Adj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13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12">
        <f>M37+1</f>
        <v>121</v>
      </c>
    </row>
    <row r="38" spans="1:14" x14ac:dyDescent="0.25">
      <c r="A38" s="13">
        <f>A39-1</f>
        <v>499</v>
      </c>
      <c r="B38" s="12">
        <f>B39</f>
        <v>1.9701090000000001</v>
      </c>
      <c r="C38" s="12">
        <f t="shared" ref="C38:N38" si="15">C39</f>
        <v>1.9701090000000001</v>
      </c>
      <c r="D38" s="12">
        <f t="shared" si="15"/>
        <v>4.0081519999999999</v>
      </c>
      <c r="E38" s="12">
        <f t="shared" si="15"/>
        <v>4.0081519999999999</v>
      </c>
      <c r="F38" s="12">
        <f t="shared" si="15"/>
        <v>4.0081519999999999</v>
      </c>
      <c r="G38" s="12">
        <f t="shared" si="15"/>
        <v>4.0081519999999999</v>
      </c>
      <c r="H38" s="12">
        <f t="shared" si="15"/>
        <v>4.0081519999999999</v>
      </c>
      <c r="I38" s="12">
        <f t="shared" si="15"/>
        <v>4.0081519999999999</v>
      </c>
      <c r="J38" s="12">
        <f t="shared" si="15"/>
        <v>4.0081519999999999</v>
      </c>
      <c r="K38" s="12">
        <f t="shared" si="15"/>
        <v>4.0081519999999999</v>
      </c>
      <c r="L38" s="12">
        <f t="shared" si="15"/>
        <v>4.0081519999999999</v>
      </c>
      <c r="M38" s="12">
        <f t="shared" si="15"/>
        <v>22.010870000000001</v>
      </c>
      <c r="N38" s="12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12">
        <f t="shared" ref="B39:B50" si="16">C39</f>
        <v>1.9701090000000001</v>
      </c>
      <c r="C39" s="4">
        <f>INDEX('Paste Calib Data'!$1:$1048576,MATCH($A$35,'Paste Calib Data'!$A:$A,0)+(ROW()-ROW($A$35)-1),COLUMN()-1)</f>
        <v>1.9701090000000001</v>
      </c>
      <c r="D39" s="4">
        <f>INDEX('Paste Calib Data'!$1:$1048576,MATCH($A$35,'Paste Calib Data'!$A:$A,0)+(ROW()-ROW($A$35)-1),COLUMN()-1)</f>
        <v>4.0081519999999999</v>
      </c>
      <c r="E39" s="4">
        <f>INDEX('Paste Calib Data'!$1:$1048576,MATCH($A$35,'Paste Calib Data'!$A:$A,0)+(ROW()-ROW($A$35)-1),COLUMN()-1)</f>
        <v>4.0081519999999999</v>
      </c>
      <c r="F39" s="4">
        <f>INDEX('Paste Calib Data'!$1:$1048576,MATCH($A$35,'Paste Calib Data'!$A:$A,0)+(ROW()-ROW($A$35)-1),COLUMN()-1)</f>
        <v>4.0081519999999999</v>
      </c>
      <c r="G39" s="4">
        <f>INDEX('Paste Calib Data'!$1:$1048576,MATCH($A$35,'Paste Calib Data'!$A:$A,0)+(ROW()-ROW($A$35)-1),COLUMN()-1)</f>
        <v>4.0081519999999999</v>
      </c>
      <c r="H39" s="4">
        <f>INDEX('Paste Calib Data'!$1:$1048576,MATCH($A$35,'Paste Calib Data'!$A:$A,0)+(ROW()-ROW($A$35)-1),COLUMN()-1)</f>
        <v>4.0081519999999999</v>
      </c>
      <c r="I39" s="4">
        <f>INDEX('Paste Calib Data'!$1:$1048576,MATCH($A$35,'Paste Calib Data'!$A:$A,0)+(ROW()-ROW($A$35)-1),COLUMN()-1)</f>
        <v>4.0081519999999999</v>
      </c>
      <c r="J39" s="4">
        <f>INDEX('Paste Calib Data'!$1:$1048576,MATCH($A$35,'Paste Calib Data'!$A:$A,0)+(ROW()-ROW($A$35)-1),COLUMN()-1)</f>
        <v>4.0081519999999999</v>
      </c>
      <c r="K39" s="4">
        <f>INDEX('Paste Calib Data'!$1:$1048576,MATCH($A$35,'Paste Calib Data'!$A:$A,0)+(ROW()-ROW($A$35)-1),COLUMN()-1)</f>
        <v>4.0081519999999999</v>
      </c>
      <c r="L39" s="4">
        <f>INDEX('Paste Calib Data'!$1:$1048576,MATCH($A$35,'Paste Calib Data'!$A:$A,0)+(ROW()-ROW($A$35)-1),COLUMN()-1)</f>
        <v>4.0081519999999999</v>
      </c>
      <c r="M39" s="4">
        <f>INDEX('Paste Calib Data'!$1:$1048576,MATCH($A$35,'Paste Calib Data'!$A:$A,0)+(ROW()-ROW($A$35)-1),COLUMN()-1)</f>
        <v>22.010870000000001</v>
      </c>
      <c r="N39" s="12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12">
        <f t="shared" si="16"/>
        <v>1.9701090000000001</v>
      </c>
      <c r="C40" s="4">
        <f>INDEX('Paste Calib Data'!$1:$1048576,MATCH($A$35,'Paste Calib Data'!$A:$A,0)+(ROW()-ROW($A$35)-1),COLUMN()-1)</f>
        <v>1.9701090000000001</v>
      </c>
      <c r="D40" s="4">
        <f>INDEX('Paste Calib Data'!$1:$1048576,MATCH($A$35,'Paste Calib Data'!$A:$A,0)+(ROW()-ROW($A$35)-1),COLUMN()-1)</f>
        <v>4.0081519999999999</v>
      </c>
      <c r="E40" s="4">
        <f>INDEX('Paste Calib Data'!$1:$1048576,MATCH($A$35,'Paste Calib Data'!$A:$A,0)+(ROW()-ROW($A$35)-1),COLUMN()-1)</f>
        <v>4.0081519999999999</v>
      </c>
      <c r="F40" s="4">
        <f>INDEX('Paste Calib Data'!$1:$1048576,MATCH($A$35,'Paste Calib Data'!$A:$A,0)+(ROW()-ROW($A$35)-1),COLUMN()-1)</f>
        <v>4.0081519999999999</v>
      </c>
      <c r="G40" s="4">
        <f>INDEX('Paste Calib Data'!$1:$1048576,MATCH($A$35,'Paste Calib Data'!$A:$A,0)+(ROW()-ROW($A$35)-1),COLUMN()-1)</f>
        <v>4.0081519999999999</v>
      </c>
      <c r="H40" s="4">
        <f>INDEX('Paste Calib Data'!$1:$1048576,MATCH($A$35,'Paste Calib Data'!$A:$A,0)+(ROW()-ROW($A$35)-1),COLUMN()-1)</f>
        <v>4.0081519999999999</v>
      </c>
      <c r="I40" s="4">
        <f>INDEX('Paste Calib Data'!$1:$1048576,MATCH($A$35,'Paste Calib Data'!$A:$A,0)+(ROW()-ROW($A$35)-1),COLUMN()-1)</f>
        <v>4.0081519999999999</v>
      </c>
      <c r="J40" s="4">
        <f>INDEX('Paste Calib Data'!$1:$1048576,MATCH($A$35,'Paste Calib Data'!$A:$A,0)+(ROW()-ROW($A$35)-1),COLUMN()-1)</f>
        <v>4.0081519999999999</v>
      </c>
      <c r="K40" s="4">
        <f>INDEX('Paste Calib Data'!$1:$1048576,MATCH($A$35,'Paste Calib Data'!$A:$A,0)+(ROW()-ROW($A$35)-1),COLUMN()-1)</f>
        <v>4.0081519999999999</v>
      </c>
      <c r="L40" s="4">
        <f>INDEX('Paste Calib Data'!$1:$1048576,MATCH($A$35,'Paste Calib Data'!$A:$A,0)+(ROW()-ROW($A$35)-1),COLUMN()-1)</f>
        <v>4.0081519999999999</v>
      </c>
      <c r="M40" s="4">
        <f>INDEX('Paste Calib Data'!$1:$1048576,MATCH($A$35,'Paste Calib Data'!$A:$A,0)+(ROW()-ROW($A$35)-1),COLUMN()-1)</f>
        <v>22.010870000000001</v>
      </c>
      <c r="N40" s="12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12">
        <f t="shared" si="16"/>
        <v>1.9701090000000001</v>
      </c>
      <c r="C41" s="4">
        <f>INDEX('Paste Calib Data'!$1:$1048576,MATCH($A$35,'Paste Calib Data'!$A:$A,0)+(ROW()-ROW($A$35)-1),COLUMN()-1)</f>
        <v>1.9701090000000001</v>
      </c>
      <c r="D41" s="4">
        <f>INDEX('Paste Calib Data'!$1:$1048576,MATCH($A$35,'Paste Calib Data'!$A:$A,0)+(ROW()-ROW($A$35)-1),COLUMN()-1)</f>
        <v>4.0081519999999999</v>
      </c>
      <c r="E41" s="4">
        <f>INDEX('Paste Calib Data'!$1:$1048576,MATCH($A$35,'Paste Calib Data'!$A:$A,0)+(ROW()-ROW($A$35)-1),COLUMN()-1)</f>
        <v>4.0081519999999999</v>
      </c>
      <c r="F41" s="4">
        <f>INDEX('Paste Calib Data'!$1:$1048576,MATCH($A$35,'Paste Calib Data'!$A:$A,0)+(ROW()-ROW($A$35)-1),COLUMN()-1)</f>
        <v>4.0081519999999999</v>
      </c>
      <c r="G41" s="4">
        <f>INDEX('Paste Calib Data'!$1:$1048576,MATCH($A$35,'Paste Calib Data'!$A:$A,0)+(ROW()-ROW($A$35)-1),COLUMN()-1)</f>
        <v>5.0271739999999996</v>
      </c>
      <c r="H41" s="4">
        <f>INDEX('Paste Calib Data'!$1:$1048576,MATCH($A$35,'Paste Calib Data'!$A:$A,0)+(ROW()-ROW($A$35)-1),COLUMN()-1)</f>
        <v>4.0081519999999999</v>
      </c>
      <c r="I41" s="4">
        <f>INDEX('Paste Calib Data'!$1:$1048576,MATCH($A$35,'Paste Calib Data'!$A:$A,0)+(ROW()-ROW($A$35)-1),COLUMN()-1)</f>
        <v>4.0081519999999999</v>
      </c>
      <c r="J41" s="4">
        <f>INDEX('Paste Calib Data'!$1:$1048576,MATCH($A$35,'Paste Calib Data'!$A:$A,0)+(ROW()-ROW($A$35)-1),COLUMN()-1)</f>
        <v>4.0081519999999999</v>
      </c>
      <c r="K41" s="4">
        <f>INDEX('Paste Calib Data'!$1:$1048576,MATCH($A$35,'Paste Calib Data'!$A:$A,0)+(ROW()-ROW($A$35)-1),COLUMN()-1)</f>
        <v>4.0081519999999999</v>
      </c>
      <c r="L41" s="4">
        <f>INDEX('Paste Calib Data'!$1:$1048576,MATCH($A$35,'Paste Calib Data'!$A:$A,0)+(ROW()-ROW($A$35)-1),COLUMN()-1)</f>
        <v>4.0081519999999999</v>
      </c>
      <c r="M41" s="4">
        <f>INDEX('Paste Calib Data'!$1:$1048576,MATCH($A$35,'Paste Calib Data'!$A:$A,0)+(ROW()-ROW($A$35)-1),COLUMN()-1)</f>
        <v>22.010870000000001</v>
      </c>
      <c r="N41" s="12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12">
        <f t="shared" si="16"/>
        <v>1.9701090000000001</v>
      </c>
      <c r="C42" s="4">
        <f>INDEX('Paste Calib Data'!$1:$1048576,MATCH($A$35,'Paste Calib Data'!$A:$A,0)+(ROW()-ROW($A$35)-1),COLUMN()-1)</f>
        <v>1.9701090000000001</v>
      </c>
      <c r="D42" s="4">
        <f>INDEX('Paste Calib Data'!$1:$1048576,MATCH($A$35,'Paste Calib Data'!$A:$A,0)+(ROW()-ROW($A$35)-1),COLUMN()-1)</f>
        <v>5.9782609999999998</v>
      </c>
      <c r="E42" s="4">
        <f>INDEX('Paste Calib Data'!$1:$1048576,MATCH($A$35,'Paste Calib Data'!$A:$A,0)+(ROW()-ROW($A$35)-1),COLUMN()-1)</f>
        <v>5.9782609999999998</v>
      </c>
      <c r="F42" s="4">
        <f>INDEX('Paste Calib Data'!$1:$1048576,MATCH($A$35,'Paste Calib Data'!$A:$A,0)+(ROW()-ROW($A$35)-1),COLUMN()-1)</f>
        <v>5.9782609999999998</v>
      </c>
      <c r="G42" s="4">
        <f>INDEX('Paste Calib Data'!$1:$1048576,MATCH($A$35,'Paste Calib Data'!$A:$A,0)+(ROW()-ROW($A$35)-1),COLUMN()-1)</f>
        <v>5.9782609999999998</v>
      </c>
      <c r="H42" s="4">
        <f>INDEX('Paste Calib Data'!$1:$1048576,MATCH($A$35,'Paste Calib Data'!$A:$A,0)+(ROW()-ROW($A$35)-1),COLUMN()-1)</f>
        <v>4.0081519999999999</v>
      </c>
      <c r="I42" s="4">
        <f>INDEX('Paste Calib Data'!$1:$1048576,MATCH($A$35,'Paste Calib Data'!$A:$A,0)+(ROW()-ROW($A$35)-1),COLUMN()-1)</f>
        <v>4.0081519999999999</v>
      </c>
      <c r="J42" s="4">
        <f>INDEX('Paste Calib Data'!$1:$1048576,MATCH($A$35,'Paste Calib Data'!$A:$A,0)+(ROW()-ROW($A$35)-1),COLUMN()-1)</f>
        <v>4.0081519999999999</v>
      </c>
      <c r="K42" s="4">
        <f>INDEX('Paste Calib Data'!$1:$1048576,MATCH($A$35,'Paste Calib Data'!$A:$A,0)+(ROW()-ROW($A$35)-1),COLUMN()-1)</f>
        <v>4.0081519999999999</v>
      </c>
      <c r="L42" s="4">
        <f>INDEX('Paste Calib Data'!$1:$1048576,MATCH($A$35,'Paste Calib Data'!$A:$A,0)+(ROW()-ROW($A$35)-1),COLUMN()-1)</f>
        <v>5.0271739999999996</v>
      </c>
      <c r="M42" s="4">
        <f>INDEX('Paste Calib Data'!$1:$1048576,MATCH($A$35,'Paste Calib Data'!$A:$A,0)+(ROW()-ROW($A$35)-1),COLUMN()-1)</f>
        <v>22.010870000000001</v>
      </c>
      <c r="N42" s="12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12">
        <f t="shared" si="16"/>
        <v>1.9701090000000001</v>
      </c>
      <c r="C43" s="4">
        <f>INDEX('Paste Calib Data'!$1:$1048576,MATCH($A$35,'Paste Calib Data'!$A:$A,0)+(ROW()-ROW($A$35)-1),COLUMN()-1)</f>
        <v>1.9701090000000001</v>
      </c>
      <c r="D43" s="4">
        <f>INDEX('Paste Calib Data'!$1:$1048576,MATCH($A$35,'Paste Calib Data'!$A:$A,0)+(ROW()-ROW($A$35)-1),COLUMN()-1)</f>
        <v>5.0271739999999996</v>
      </c>
      <c r="E43" s="4">
        <f>INDEX('Paste Calib Data'!$1:$1048576,MATCH($A$35,'Paste Calib Data'!$A:$A,0)+(ROW()-ROW($A$35)-1),COLUMN()-1)</f>
        <v>5.0271739999999996</v>
      </c>
      <c r="F43" s="4">
        <f>INDEX('Paste Calib Data'!$1:$1048576,MATCH($A$35,'Paste Calib Data'!$A:$A,0)+(ROW()-ROW($A$35)-1),COLUMN()-1)</f>
        <v>5.0271739999999996</v>
      </c>
      <c r="G43" s="4">
        <f>INDEX('Paste Calib Data'!$1:$1048576,MATCH($A$35,'Paste Calib Data'!$A:$A,0)+(ROW()-ROW($A$35)-1),COLUMN()-1)</f>
        <v>5.0271739999999996</v>
      </c>
      <c r="H43" s="4">
        <f>INDEX('Paste Calib Data'!$1:$1048576,MATCH($A$35,'Paste Calib Data'!$A:$A,0)+(ROW()-ROW($A$35)-1),COLUMN()-1)</f>
        <v>4.0081519999999999</v>
      </c>
      <c r="I43" s="4">
        <f>INDEX('Paste Calib Data'!$1:$1048576,MATCH($A$35,'Paste Calib Data'!$A:$A,0)+(ROW()-ROW($A$35)-1),COLUMN()-1)</f>
        <v>4.0081519999999999</v>
      </c>
      <c r="J43" s="4">
        <f>INDEX('Paste Calib Data'!$1:$1048576,MATCH($A$35,'Paste Calib Data'!$A:$A,0)+(ROW()-ROW($A$35)-1),COLUMN()-1)</f>
        <v>4.0081519999999999</v>
      </c>
      <c r="K43" s="4">
        <f>INDEX('Paste Calib Data'!$1:$1048576,MATCH($A$35,'Paste Calib Data'!$A:$A,0)+(ROW()-ROW($A$35)-1),COLUMN()-1)</f>
        <v>4.0081519999999999</v>
      </c>
      <c r="L43" s="4">
        <f>INDEX('Paste Calib Data'!$1:$1048576,MATCH($A$35,'Paste Calib Data'!$A:$A,0)+(ROW()-ROW($A$35)-1),COLUMN()-1)</f>
        <v>5.0271739999999996</v>
      </c>
      <c r="M43" s="4">
        <f>INDEX('Paste Calib Data'!$1:$1048576,MATCH($A$35,'Paste Calib Data'!$A:$A,0)+(ROW()-ROW($A$35)-1),COLUMN()-1)</f>
        <v>9.9864130000000007</v>
      </c>
      <c r="N43" s="12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12">
        <f t="shared" si="16"/>
        <v>1.9701090000000001</v>
      </c>
      <c r="C44" s="4">
        <f>INDEX('Paste Calib Data'!$1:$1048576,MATCH($A$35,'Paste Calib Data'!$A:$A,0)+(ROW()-ROW($A$35)-1),COLUMN()-1)</f>
        <v>1.9701090000000001</v>
      </c>
      <c r="D44" s="4">
        <f>INDEX('Paste Calib Data'!$1:$1048576,MATCH($A$35,'Paste Calib Data'!$A:$A,0)+(ROW()-ROW($A$35)-1),COLUMN()-1)</f>
        <v>3.5326089999999999</v>
      </c>
      <c r="E44" s="4">
        <f>INDEX('Paste Calib Data'!$1:$1048576,MATCH($A$35,'Paste Calib Data'!$A:$A,0)+(ROW()-ROW($A$35)-1),COLUMN()-1)</f>
        <v>4.0081519999999999</v>
      </c>
      <c r="F44" s="4">
        <f>INDEX('Paste Calib Data'!$1:$1048576,MATCH($A$35,'Paste Calib Data'!$A:$A,0)+(ROW()-ROW($A$35)-1),COLUMN()-1)</f>
        <v>5.0271739999999996</v>
      </c>
      <c r="G44" s="4">
        <f>INDEX('Paste Calib Data'!$1:$1048576,MATCH($A$35,'Paste Calib Data'!$A:$A,0)+(ROW()-ROW($A$35)-1),COLUMN()-1)</f>
        <v>5.0271739999999996</v>
      </c>
      <c r="H44" s="4">
        <f>INDEX('Paste Calib Data'!$1:$1048576,MATCH($A$35,'Paste Calib Data'!$A:$A,0)+(ROW()-ROW($A$35)-1),COLUMN()-1)</f>
        <v>5.0271739999999996</v>
      </c>
      <c r="I44" s="4">
        <f>INDEX('Paste Calib Data'!$1:$1048576,MATCH($A$35,'Paste Calib Data'!$A:$A,0)+(ROW()-ROW($A$35)-1),COLUMN()-1)</f>
        <v>5.0271739999999996</v>
      </c>
      <c r="J44" s="4">
        <f>INDEX('Paste Calib Data'!$1:$1048576,MATCH($A$35,'Paste Calib Data'!$A:$A,0)+(ROW()-ROW($A$35)-1),COLUMN()-1)</f>
        <v>5.0271739999999996</v>
      </c>
      <c r="K44" s="4">
        <f>INDEX('Paste Calib Data'!$1:$1048576,MATCH($A$35,'Paste Calib Data'!$A:$A,0)+(ROW()-ROW($A$35)-1),COLUMN()-1)</f>
        <v>5.9782609999999998</v>
      </c>
      <c r="L44" s="4">
        <f>INDEX('Paste Calib Data'!$1:$1048576,MATCH($A$35,'Paste Calib Data'!$A:$A,0)+(ROW()-ROW($A$35)-1),COLUMN()-1)</f>
        <v>8.0163049999999991</v>
      </c>
      <c r="M44" s="4">
        <f>INDEX('Paste Calib Data'!$1:$1048576,MATCH($A$35,'Paste Calib Data'!$A:$A,0)+(ROW()-ROW($A$35)-1),COLUMN()-1)</f>
        <v>9.9864130000000007</v>
      </c>
      <c r="N44" s="12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12">
        <f t="shared" si="16"/>
        <v>1.9701090000000001</v>
      </c>
      <c r="C45" s="4">
        <f>INDEX('Paste Calib Data'!$1:$1048576,MATCH($A$35,'Paste Calib Data'!$A:$A,0)+(ROW()-ROW($A$35)-1),COLUMN()-1)</f>
        <v>1.9701090000000001</v>
      </c>
      <c r="D45" s="4">
        <f>INDEX('Paste Calib Data'!$1:$1048576,MATCH($A$35,'Paste Calib Data'!$A:$A,0)+(ROW()-ROW($A$35)-1),COLUMN()-1)</f>
        <v>3.5326089999999999</v>
      </c>
      <c r="E45" s="4">
        <f>INDEX('Paste Calib Data'!$1:$1048576,MATCH($A$35,'Paste Calib Data'!$A:$A,0)+(ROW()-ROW($A$35)-1),COLUMN()-1)</f>
        <v>4.0081519999999999</v>
      </c>
      <c r="F45" s="4">
        <f>INDEX('Paste Calib Data'!$1:$1048576,MATCH($A$35,'Paste Calib Data'!$A:$A,0)+(ROW()-ROW($A$35)-1),COLUMN()-1)</f>
        <v>5.0271739999999996</v>
      </c>
      <c r="G45" s="4">
        <f>INDEX('Paste Calib Data'!$1:$1048576,MATCH($A$35,'Paste Calib Data'!$A:$A,0)+(ROW()-ROW($A$35)-1),COLUMN()-1)</f>
        <v>5.0271739999999996</v>
      </c>
      <c r="H45" s="4">
        <f>INDEX('Paste Calib Data'!$1:$1048576,MATCH($A$35,'Paste Calib Data'!$A:$A,0)+(ROW()-ROW($A$35)-1),COLUMN()-1)</f>
        <v>5.0271739999999996</v>
      </c>
      <c r="I45" s="4">
        <f>INDEX('Paste Calib Data'!$1:$1048576,MATCH($A$35,'Paste Calib Data'!$A:$A,0)+(ROW()-ROW($A$35)-1),COLUMN()-1)</f>
        <v>5.0271739999999996</v>
      </c>
      <c r="J45" s="4">
        <f>INDEX('Paste Calib Data'!$1:$1048576,MATCH($A$35,'Paste Calib Data'!$A:$A,0)+(ROW()-ROW($A$35)-1),COLUMN()-1)</f>
        <v>5.0271739999999996</v>
      </c>
      <c r="K45" s="4">
        <f>INDEX('Paste Calib Data'!$1:$1048576,MATCH($A$35,'Paste Calib Data'!$A:$A,0)+(ROW()-ROW($A$35)-1),COLUMN()-1)</f>
        <v>5.9782609999999998</v>
      </c>
      <c r="L45" s="4">
        <f>INDEX('Paste Calib Data'!$1:$1048576,MATCH($A$35,'Paste Calib Data'!$A:$A,0)+(ROW()-ROW($A$35)-1),COLUMN()-1)</f>
        <v>8.0163049999999991</v>
      </c>
      <c r="M45" s="4">
        <f>INDEX('Paste Calib Data'!$1:$1048576,MATCH($A$35,'Paste Calib Data'!$A:$A,0)+(ROW()-ROW($A$35)-1),COLUMN()-1)</f>
        <v>9.9864130000000007</v>
      </c>
      <c r="N45" s="12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12">
        <f t="shared" si="16"/>
        <v>1.9701090000000001</v>
      </c>
      <c r="C46" s="4">
        <f>INDEX('Paste Calib Data'!$1:$1048576,MATCH($A$35,'Paste Calib Data'!$A:$A,0)+(ROW()-ROW($A$35)-1),COLUMN()-1)</f>
        <v>1.9701090000000001</v>
      </c>
      <c r="D46" s="4">
        <f>INDEX('Paste Calib Data'!$1:$1048576,MATCH($A$35,'Paste Calib Data'!$A:$A,0)+(ROW()-ROW($A$35)-1),COLUMN()-1)</f>
        <v>3.5326089999999999</v>
      </c>
      <c r="E46" s="4">
        <f>INDEX('Paste Calib Data'!$1:$1048576,MATCH($A$35,'Paste Calib Data'!$A:$A,0)+(ROW()-ROW($A$35)-1),COLUMN()-1)</f>
        <v>4.0081519999999999</v>
      </c>
      <c r="F46" s="4">
        <f>INDEX('Paste Calib Data'!$1:$1048576,MATCH($A$35,'Paste Calib Data'!$A:$A,0)+(ROW()-ROW($A$35)-1),COLUMN()-1)</f>
        <v>5.0271739999999996</v>
      </c>
      <c r="G46" s="4">
        <f>INDEX('Paste Calib Data'!$1:$1048576,MATCH($A$35,'Paste Calib Data'!$A:$A,0)+(ROW()-ROW($A$35)-1),COLUMN()-1)</f>
        <v>5.0271739999999996</v>
      </c>
      <c r="H46" s="4">
        <f>INDEX('Paste Calib Data'!$1:$1048576,MATCH($A$35,'Paste Calib Data'!$A:$A,0)+(ROW()-ROW($A$35)-1),COLUMN()-1)</f>
        <v>5.0271739999999996</v>
      </c>
      <c r="I46" s="4">
        <f>INDEX('Paste Calib Data'!$1:$1048576,MATCH($A$35,'Paste Calib Data'!$A:$A,0)+(ROW()-ROW($A$35)-1),COLUMN()-1)</f>
        <v>5.0271739999999996</v>
      </c>
      <c r="J46" s="4">
        <f>INDEX('Paste Calib Data'!$1:$1048576,MATCH($A$35,'Paste Calib Data'!$A:$A,0)+(ROW()-ROW($A$35)-1),COLUMN()-1)</f>
        <v>5.0271739999999996</v>
      </c>
      <c r="K46" s="4">
        <f>INDEX('Paste Calib Data'!$1:$1048576,MATCH($A$35,'Paste Calib Data'!$A:$A,0)+(ROW()-ROW($A$35)-1),COLUMN()-1)</f>
        <v>5.9782609999999998</v>
      </c>
      <c r="L46" s="4">
        <f>INDEX('Paste Calib Data'!$1:$1048576,MATCH($A$35,'Paste Calib Data'!$A:$A,0)+(ROW()-ROW($A$35)-1),COLUMN()-1)</f>
        <v>8.0163049999999991</v>
      </c>
      <c r="M46" s="4">
        <f>INDEX('Paste Calib Data'!$1:$1048576,MATCH($A$35,'Paste Calib Data'!$A:$A,0)+(ROW()-ROW($A$35)-1),COLUMN()-1)</f>
        <v>9.9864130000000007</v>
      </c>
      <c r="N46" s="12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12">
        <f t="shared" si="16"/>
        <v>1.9701090000000001</v>
      </c>
      <c r="C47" s="4">
        <f>INDEX('Paste Calib Data'!$1:$1048576,MATCH($A$35,'Paste Calib Data'!$A:$A,0)+(ROW()-ROW($A$35)-1),COLUMN()-1)</f>
        <v>1.9701090000000001</v>
      </c>
      <c r="D47" s="4">
        <f>INDEX('Paste Calib Data'!$1:$1048576,MATCH($A$35,'Paste Calib Data'!$A:$A,0)+(ROW()-ROW($A$35)-1),COLUMN()-1)</f>
        <v>3.5326089999999999</v>
      </c>
      <c r="E47" s="4">
        <f>INDEX('Paste Calib Data'!$1:$1048576,MATCH($A$35,'Paste Calib Data'!$A:$A,0)+(ROW()-ROW($A$35)-1),COLUMN()-1)</f>
        <v>4.0081519999999999</v>
      </c>
      <c r="F47" s="4">
        <f>INDEX('Paste Calib Data'!$1:$1048576,MATCH($A$35,'Paste Calib Data'!$A:$A,0)+(ROW()-ROW($A$35)-1),COLUMN()-1)</f>
        <v>5.0271739999999996</v>
      </c>
      <c r="G47" s="4">
        <f>INDEX('Paste Calib Data'!$1:$1048576,MATCH($A$35,'Paste Calib Data'!$A:$A,0)+(ROW()-ROW($A$35)-1),COLUMN()-1)</f>
        <v>5.9782609999999998</v>
      </c>
      <c r="H47" s="4">
        <f>INDEX('Paste Calib Data'!$1:$1048576,MATCH($A$35,'Paste Calib Data'!$A:$A,0)+(ROW()-ROW($A$35)-1),COLUMN()-1)</f>
        <v>5.9782609999999998</v>
      </c>
      <c r="I47" s="4">
        <f>INDEX('Paste Calib Data'!$1:$1048576,MATCH($A$35,'Paste Calib Data'!$A:$A,0)+(ROW()-ROW($A$35)-1),COLUMN()-1)</f>
        <v>5.9782609999999998</v>
      </c>
      <c r="J47" s="4">
        <f>INDEX('Paste Calib Data'!$1:$1048576,MATCH($A$35,'Paste Calib Data'!$A:$A,0)+(ROW()-ROW($A$35)-1),COLUMN()-1)</f>
        <v>5.9782609999999998</v>
      </c>
      <c r="K47" s="4">
        <f>INDEX('Paste Calib Data'!$1:$1048576,MATCH($A$35,'Paste Calib Data'!$A:$A,0)+(ROW()-ROW($A$35)-1),COLUMN()-1)</f>
        <v>5.9782609999999998</v>
      </c>
      <c r="L47" s="4">
        <f>INDEX('Paste Calib Data'!$1:$1048576,MATCH($A$35,'Paste Calib Data'!$A:$A,0)+(ROW()-ROW($A$35)-1),COLUMN()-1)</f>
        <v>8.0163049999999991</v>
      </c>
      <c r="M47" s="4">
        <f>INDEX('Paste Calib Data'!$1:$1048576,MATCH($A$35,'Paste Calib Data'!$A:$A,0)+(ROW()-ROW($A$35)-1),COLUMN()-1)</f>
        <v>9.9864130000000007</v>
      </c>
      <c r="N47" s="12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12">
        <f t="shared" si="16"/>
        <v>1.9701090000000001</v>
      </c>
      <c r="C48" s="4">
        <f>INDEX('Paste Calib Data'!$1:$1048576,MATCH($A$35,'Paste Calib Data'!$A:$A,0)+(ROW()-ROW($A$35)-1),COLUMN()-1)</f>
        <v>1.9701090000000001</v>
      </c>
      <c r="D48" s="4">
        <f>INDEX('Paste Calib Data'!$1:$1048576,MATCH($A$35,'Paste Calib Data'!$A:$A,0)+(ROW()-ROW($A$35)-1),COLUMN()-1)</f>
        <v>3.5326089999999999</v>
      </c>
      <c r="E48" s="4">
        <f>INDEX('Paste Calib Data'!$1:$1048576,MATCH($A$35,'Paste Calib Data'!$A:$A,0)+(ROW()-ROW($A$35)-1),COLUMN()-1)</f>
        <v>4.0081519999999999</v>
      </c>
      <c r="F48" s="4">
        <f>INDEX('Paste Calib Data'!$1:$1048576,MATCH($A$35,'Paste Calib Data'!$A:$A,0)+(ROW()-ROW($A$35)-1),COLUMN()-1)</f>
        <v>5.0271739999999996</v>
      </c>
      <c r="G48" s="4">
        <f>INDEX('Paste Calib Data'!$1:$1048576,MATCH($A$35,'Paste Calib Data'!$A:$A,0)+(ROW()-ROW($A$35)-1),COLUMN()-1)</f>
        <v>5.9782609999999998</v>
      </c>
      <c r="H48" s="4">
        <f>INDEX('Paste Calib Data'!$1:$1048576,MATCH($A$35,'Paste Calib Data'!$A:$A,0)+(ROW()-ROW($A$35)-1),COLUMN()-1)</f>
        <v>8.0163049999999991</v>
      </c>
      <c r="I48" s="4">
        <f>INDEX('Paste Calib Data'!$1:$1048576,MATCH($A$35,'Paste Calib Data'!$A:$A,0)+(ROW()-ROW($A$35)-1),COLUMN()-1)</f>
        <v>8.0163049999999991</v>
      </c>
      <c r="J48" s="4">
        <f>INDEX('Paste Calib Data'!$1:$1048576,MATCH($A$35,'Paste Calib Data'!$A:$A,0)+(ROW()-ROW($A$35)-1),COLUMN()-1)</f>
        <v>8.0163049999999991</v>
      </c>
      <c r="K48" s="4">
        <f>INDEX('Paste Calib Data'!$1:$1048576,MATCH($A$35,'Paste Calib Data'!$A:$A,0)+(ROW()-ROW($A$35)-1),COLUMN()-1)</f>
        <v>8.0163049999999991</v>
      </c>
      <c r="L48" s="4">
        <f>INDEX('Paste Calib Data'!$1:$1048576,MATCH($A$35,'Paste Calib Data'!$A:$A,0)+(ROW()-ROW($A$35)-1),COLUMN()-1)</f>
        <v>8.0163049999999991</v>
      </c>
      <c r="M48" s="4">
        <f>INDEX('Paste Calib Data'!$1:$1048576,MATCH($A$35,'Paste Calib Data'!$A:$A,0)+(ROW()-ROW($A$35)-1),COLUMN()-1)</f>
        <v>9.9864130000000007</v>
      </c>
      <c r="N48" s="12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12">
        <f t="shared" si="16"/>
        <v>1.9701090000000001</v>
      </c>
      <c r="C49" s="4">
        <f>INDEX('Paste Calib Data'!$1:$1048576,MATCH($A$35,'Paste Calib Data'!$A:$A,0)+(ROW()-ROW($A$35)-1),COLUMN()-1)</f>
        <v>1.9701090000000001</v>
      </c>
      <c r="D49" s="4">
        <f>INDEX('Paste Calib Data'!$1:$1048576,MATCH($A$35,'Paste Calib Data'!$A:$A,0)+(ROW()-ROW($A$35)-1),COLUMN()-1)</f>
        <v>3.5326089999999999</v>
      </c>
      <c r="E49" s="4">
        <f>INDEX('Paste Calib Data'!$1:$1048576,MATCH($A$35,'Paste Calib Data'!$A:$A,0)+(ROW()-ROW($A$35)-1),COLUMN()-1)</f>
        <v>4.0081519999999999</v>
      </c>
      <c r="F49" s="4">
        <f>INDEX('Paste Calib Data'!$1:$1048576,MATCH($A$35,'Paste Calib Data'!$A:$A,0)+(ROW()-ROW($A$35)-1),COLUMN()-1)</f>
        <v>5.0271739999999996</v>
      </c>
      <c r="G49" s="4">
        <f>INDEX('Paste Calib Data'!$1:$1048576,MATCH($A$35,'Paste Calib Data'!$A:$A,0)+(ROW()-ROW($A$35)-1),COLUMN()-1)</f>
        <v>5.9782609999999998</v>
      </c>
      <c r="H49" s="4">
        <f>INDEX('Paste Calib Data'!$1:$1048576,MATCH($A$35,'Paste Calib Data'!$A:$A,0)+(ROW()-ROW($A$35)-1),COLUMN()-1)</f>
        <v>8.0163049999999991</v>
      </c>
      <c r="I49" s="4">
        <f>INDEX('Paste Calib Data'!$1:$1048576,MATCH($A$35,'Paste Calib Data'!$A:$A,0)+(ROW()-ROW($A$35)-1),COLUMN()-1)</f>
        <v>8.0163049999999991</v>
      </c>
      <c r="J49" s="4">
        <f>INDEX('Paste Calib Data'!$1:$1048576,MATCH($A$35,'Paste Calib Data'!$A:$A,0)+(ROW()-ROW($A$35)-1),COLUMN()-1)</f>
        <v>8.0163049999999991</v>
      </c>
      <c r="K49" s="4">
        <f>INDEX('Paste Calib Data'!$1:$1048576,MATCH($A$35,'Paste Calib Data'!$A:$A,0)+(ROW()-ROW($A$35)-1),COLUMN()-1)</f>
        <v>8.0163049999999991</v>
      </c>
      <c r="L49" s="4">
        <f>INDEX('Paste Calib Data'!$1:$1048576,MATCH($A$35,'Paste Calib Data'!$A:$A,0)+(ROW()-ROW($A$35)-1),COLUMN()-1)</f>
        <v>8.0163049999999991</v>
      </c>
      <c r="M49" s="4">
        <f>INDEX('Paste Calib Data'!$1:$1048576,MATCH($A$35,'Paste Calib Data'!$A:$A,0)+(ROW()-ROW($A$35)-1),COLUMN()-1)</f>
        <v>9.9864130000000007</v>
      </c>
      <c r="N49" s="12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12">
        <f t="shared" si="16"/>
        <v>1.9701090000000001</v>
      </c>
      <c r="C50" s="4">
        <f>INDEX('Paste Calib Data'!$1:$1048576,MATCH($A$35,'Paste Calib Data'!$A:$A,0)+(ROW()-ROW($A$35)-1),COLUMN()-1)</f>
        <v>1.9701090000000001</v>
      </c>
      <c r="D50" s="4">
        <f>INDEX('Paste Calib Data'!$1:$1048576,MATCH($A$35,'Paste Calib Data'!$A:$A,0)+(ROW()-ROW($A$35)-1),COLUMN()-1)</f>
        <v>3.5326089999999999</v>
      </c>
      <c r="E50" s="4">
        <f>INDEX('Paste Calib Data'!$1:$1048576,MATCH($A$35,'Paste Calib Data'!$A:$A,0)+(ROW()-ROW($A$35)-1),COLUMN()-1)</f>
        <v>4.0081519999999999</v>
      </c>
      <c r="F50" s="4">
        <f>INDEX('Paste Calib Data'!$1:$1048576,MATCH($A$35,'Paste Calib Data'!$A:$A,0)+(ROW()-ROW($A$35)-1),COLUMN()-1)</f>
        <v>5.0271739999999996</v>
      </c>
      <c r="G50" s="4">
        <f>INDEX('Paste Calib Data'!$1:$1048576,MATCH($A$35,'Paste Calib Data'!$A:$A,0)+(ROW()-ROW($A$35)-1),COLUMN()-1)</f>
        <v>5.9782609999999998</v>
      </c>
      <c r="H50" s="4">
        <f>INDEX('Paste Calib Data'!$1:$1048576,MATCH($A$35,'Paste Calib Data'!$A:$A,0)+(ROW()-ROW($A$35)-1),COLUMN()-1)</f>
        <v>8.0163049999999991</v>
      </c>
      <c r="I50" s="4">
        <f>INDEX('Paste Calib Data'!$1:$1048576,MATCH($A$35,'Paste Calib Data'!$A:$A,0)+(ROW()-ROW($A$35)-1),COLUMN()-1)</f>
        <v>8.0163049999999991</v>
      </c>
      <c r="J50" s="4">
        <f>INDEX('Paste Calib Data'!$1:$1048576,MATCH($A$35,'Paste Calib Data'!$A:$A,0)+(ROW()-ROW($A$35)-1),COLUMN()-1)</f>
        <v>8.0163049999999991</v>
      </c>
      <c r="K50" s="4">
        <f>INDEX('Paste Calib Data'!$1:$1048576,MATCH($A$35,'Paste Calib Data'!$A:$A,0)+(ROW()-ROW($A$35)-1),COLUMN()-1)</f>
        <v>8.0163049999999991</v>
      </c>
      <c r="L50" s="4">
        <f>INDEX('Paste Calib Data'!$1:$1048576,MATCH($A$35,'Paste Calib Data'!$A:$A,0)+(ROW()-ROW($A$35)-1),COLUMN()-1)</f>
        <v>8.0163049999999991</v>
      </c>
      <c r="M50" s="4">
        <f>INDEX('Paste Calib Data'!$1:$1048576,MATCH($A$35,'Paste Calib Data'!$A:$A,0)+(ROW()-ROW($A$35)-1),COLUMN()-1)</f>
        <v>9.9864130000000007</v>
      </c>
      <c r="N50" s="12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12">
        <f>C51</f>
        <v>1.9701090000000001</v>
      </c>
      <c r="C51" s="4">
        <f>INDEX('Paste Calib Data'!$1:$1048576,MATCH($A$35,'Paste Calib Data'!$A:$A,0)+(ROW()-ROW($A$35)-1),COLUMN()-1)</f>
        <v>1.9701090000000001</v>
      </c>
      <c r="D51" s="4">
        <f>INDEX('Paste Calib Data'!$1:$1048576,MATCH($A$35,'Paste Calib Data'!$A:$A,0)+(ROW()-ROW($A$35)-1),COLUMN()-1)</f>
        <v>5.9782609999999998</v>
      </c>
      <c r="E51" s="4">
        <f>INDEX('Paste Calib Data'!$1:$1048576,MATCH($A$35,'Paste Calib Data'!$A:$A,0)+(ROW()-ROW($A$35)-1),COLUMN()-1)</f>
        <v>5.9782609999999998</v>
      </c>
      <c r="F51" s="4">
        <f>INDEX('Paste Calib Data'!$1:$1048576,MATCH($A$35,'Paste Calib Data'!$A:$A,0)+(ROW()-ROW($A$35)-1),COLUMN()-1)</f>
        <v>5.9782609999999998</v>
      </c>
      <c r="G51" s="4">
        <f>INDEX('Paste Calib Data'!$1:$1048576,MATCH($A$35,'Paste Calib Data'!$A:$A,0)+(ROW()-ROW($A$35)-1),COLUMN()-1)</f>
        <v>5.9782609999999998</v>
      </c>
      <c r="H51" s="4">
        <f>INDEX('Paste Calib Data'!$1:$1048576,MATCH($A$35,'Paste Calib Data'!$A:$A,0)+(ROW()-ROW($A$35)-1),COLUMN()-1)</f>
        <v>8.0163049999999991</v>
      </c>
      <c r="I51" s="4">
        <f>INDEX('Paste Calib Data'!$1:$1048576,MATCH($A$35,'Paste Calib Data'!$A:$A,0)+(ROW()-ROW($A$35)-1),COLUMN()-1)</f>
        <v>8.0163049999999991</v>
      </c>
      <c r="J51" s="4">
        <f>INDEX('Paste Calib Data'!$1:$1048576,MATCH($A$35,'Paste Calib Data'!$A:$A,0)+(ROW()-ROW($A$35)-1),COLUMN()-1)</f>
        <v>8.0163049999999991</v>
      </c>
      <c r="K51" s="4">
        <f>INDEX('Paste Calib Data'!$1:$1048576,MATCH($A$35,'Paste Calib Data'!$A:$A,0)+(ROW()-ROW($A$35)-1),COLUMN()-1)</f>
        <v>8.0163049999999991</v>
      </c>
      <c r="L51" s="4">
        <f>INDEX('Paste Calib Data'!$1:$1048576,MATCH($A$35,'Paste Calib Data'!$A:$A,0)+(ROW()-ROW($A$35)-1),COLUMN()-1)</f>
        <v>8.0163049999999991</v>
      </c>
      <c r="M51" s="4">
        <f>INDEX('Paste Calib Data'!$1:$1048576,MATCH($A$35,'Paste Calib Data'!$A:$A,0)+(ROW()-ROW($A$35)-1),COLUMN()-1)</f>
        <v>22.010870000000001</v>
      </c>
      <c r="N51" s="12">
        <f>M51</f>
        <v>22.010870000000001</v>
      </c>
    </row>
    <row r="52" spans="1:14" x14ac:dyDescent="0.25">
      <c r="A52" s="13">
        <f>A51+1</f>
        <v>3001</v>
      </c>
      <c r="B52" s="12">
        <f>B51</f>
        <v>1.9701090000000001</v>
      </c>
      <c r="C52" s="12">
        <f>C51</f>
        <v>1.9701090000000001</v>
      </c>
      <c r="D52" s="12">
        <f t="shared" ref="D52" si="18">D51</f>
        <v>5.9782609999999998</v>
      </c>
      <c r="E52" s="12">
        <f t="shared" ref="E52" si="19">E51</f>
        <v>5.9782609999999998</v>
      </c>
      <c r="F52" s="12">
        <f t="shared" ref="F52" si="20">F51</f>
        <v>5.9782609999999998</v>
      </c>
      <c r="G52" s="12">
        <f t="shared" ref="G52" si="21">G51</f>
        <v>5.9782609999999998</v>
      </c>
      <c r="H52" s="12">
        <f t="shared" ref="H52" si="22">H51</f>
        <v>8.0163049999999991</v>
      </c>
      <c r="I52" s="12">
        <f t="shared" ref="I52" si="23">I51</f>
        <v>8.0163049999999991</v>
      </c>
      <c r="J52" s="12">
        <f t="shared" ref="J52" si="24">J51</f>
        <v>8.0163049999999991</v>
      </c>
      <c r="K52" s="12">
        <f t="shared" ref="K52" si="25">K51</f>
        <v>8.0163049999999991</v>
      </c>
      <c r="L52" s="12">
        <f t="shared" ref="L52" si="26">L51</f>
        <v>8.0163049999999991</v>
      </c>
      <c r="M52" s="12">
        <f t="shared" ref="M52" si="27">M51</f>
        <v>22.010870000000001</v>
      </c>
      <c r="N52" s="12">
        <f t="shared" ref="N52" si="28">N51</f>
        <v>22.010870000000001</v>
      </c>
    </row>
    <row r="54" spans="1:14" x14ac:dyDescent="0.25">
      <c r="A54" s="17" t="s">
        <v>84</v>
      </c>
      <c r="B54" s="17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13">
        <f>A57-1</f>
        <v>-41</v>
      </c>
      <c r="B56" s="13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 s="9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 s="9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 s="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 s="9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 s="9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 s="9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 s="9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 s="9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 s="9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 s="9">
        <f>INDEX('Paste Calib Data'!$1:$1048576,MATCH($A$54,'Paste Calib Data'!$A:$A,0)+(ROW()-ROW($A$54)-1),COLUMN())</f>
        <v>0</v>
      </c>
    </row>
    <row r="67" spans="1:12" x14ac:dyDescent="0.25">
      <c r="A67" s="13">
        <f>A66+1</f>
        <v>181</v>
      </c>
      <c r="B67" s="13">
        <f>B66</f>
        <v>0</v>
      </c>
    </row>
    <row r="69" spans="1:12" x14ac:dyDescent="0.25">
      <c r="A69" s="17" t="s">
        <v>91</v>
      </c>
      <c r="B69" s="51" t="str">
        <f>INDEX('Paste Calib Data'!$1:$1048576,MATCH($A$69,'Paste Calib Data'!$A:$A,0)+(ROW()-ROW($A$69)),COLUMN())</f>
        <v>Pilot Injection Pulse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13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6">
        <f>K71+1</f>
        <v>161</v>
      </c>
    </row>
    <row r="72" spans="1:12" s="9" customFormat="1" x14ac:dyDescent="0.25">
      <c r="A72" s="13">
        <f>A73-1</f>
        <v>-1</v>
      </c>
      <c r="B72" s="13">
        <f>B73</f>
        <v>0</v>
      </c>
      <c r="C72" s="13">
        <f t="shared" ref="C72:L72" si="29">C73</f>
        <v>0</v>
      </c>
      <c r="D72" s="13">
        <f t="shared" si="29"/>
        <v>0</v>
      </c>
      <c r="E72" s="13">
        <f t="shared" si="29"/>
        <v>0</v>
      </c>
      <c r="F72" s="13">
        <f t="shared" si="29"/>
        <v>0</v>
      </c>
      <c r="G72" s="13">
        <f t="shared" si="29"/>
        <v>0</v>
      </c>
      <c r="H72" s="13">
        <f t="shared" si="29"/>
        <v>0</v>
      </c>
      <c r="I72" s="13">
        <f t="shared" si="29"/>
        <v>0</v>
      </c>
      <c r="J72" s="13">
        <f t="shared" si="29"/>
        <v>0</v>
      </c>
      <c r="K72" s="13">
        <f t="shared" si="29"/>
        <v>0</v>
      </c>
      <c r="L72" s="13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6">
        <f>C73</f>
        <v>0</v>
      </c>
      <c r="C73" s="5">
        <f>INDEX('Paste Calib Data'!$1:$1048576,MATCH($A$69,'Paste Calib Data'!$A:$A,0)+(ROW()-ROW($A$69)-1),COLUMN()-1)</f>
        <v>0</v>
      </c>
      <c r="D73" s="5">
        <f>INDEX('Paste Calib Data'!$1:$1048576,MATCH($A$69,'Paste Calib Data'!$A:$A,0)+(ROW()-ROW($A$69)-1),COLUMN()-1)</f>
        <v>0</v>
      </c>
      <c r="E73" s="5">
        <f>INDEX('Paste Calib Data'!$1:$1048576,MATCH($A$69,'Paste Calib Data'!$A:$A,0)+(ROW()-ROW($A$69)-1),COLUMN()-1)</f>
        <v>0</v>
      </c>
      <c r="F73" s="5">
        <f>INDEX('Paste Calib Data'!$1:$1048576,MATCH($A$69,'Paste Calib Data'!$A:$A,0)+(ROW()-ROW($A$69)-1),COLUMN()-1)</f>
        <v>0</v>
      </c>
      <c r="G73" s="5">
        <f>INDEX('Paste Calib Data'!$1:$1048576,MATCH($A$69,'Paste Calib Data'!$A:$A,0)+(ROW()-ROW($A$69)-1),COLUMN()-1)</f>
        <v>0</v>
      </c>
      <c r="H73" s="5">
        <f>INDEX('Paste Calib Data'!$1:$1048576,MATCH($A$69,'Paste Calib Data'!$A:$A,0)+(ROW()-ROW($A$69)-1),COLUMN()-1)</f>
        <v>0</v>
      </c>
      <c r="I73" s="5">
        <f>INDEX('Paste Calib Data'!$1:$1048576,MATCH($A$69,'Paste Calib Data'!$A:$A,0)+(ROW()-ROW($A$69)-1),COLUMN()-1)</f>
        <v>0</v>
      </c>
      <c r="J73" s="5">
        <f>INDEX('Paste Calib Data'!$1:$1048576,MATCH($A$69,'Paste Calib Data'!$A:$A,0)+(ROW()-ROW($A$69)-1),COLUMN()-1)</f>
        <v>0</v>
      </c>
      <c r="K73" s="5">
        <f>INDEX('Paste Calib Data'!$1:$1048576,MATCH($A$69,'Paste Calib Data'!$A:$A,0)+(ROW()-ROW($A$69)-1),COLUMN()-1)</f>
        <v>0</v>
      </c>
      <c r="L73" s="16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6">
        <f t="shared" ref="B74:B83" si="31">C74</f>
        <v>0</v>
      </c>
      <c r="C74" s="5">
        <f>INDEX('Paste Calib Data'!$1:$1048576,MATCH($A$69,'Paste Calib Data'!$A:$A,0)+(ROW()-ROW($A$69)-1),COLUMN()-1)</f>
        <v>0</v>
      </c>
      <c r="D74" s="5">
        <f>INDEX('Paste Calib Data'!$1:$1048576,MATCH($A$69,'Paste Calib Data'!$A:$A,0)+(ROW()-ROW($A$69)-1),COLUMN()-1)</f>
        <v>590</v>
      </c>
      <c r="E74" s="5">
        <f>INDEX('Paste Calib Data'!$1:$1048576,MATCH($A$69,'Paste Calib Data'!$A:$A,0)+(ROW()-ROW($A$69)-1),COLUMN()-1)</f>
        <v>407.2</v>
      </c>
      <c r="F74" s="5">
        <f>INDEX('Paste Calib Data'!$1:$1048576,MATCH($A$69,'Paste Calib Data'!$A:$A,0)+(ROW()-ROW($A$69)-1),COLUMN()-1)</f>
        <v>287.2</v>
      </c>
      <c r="G74" s="5">
        <f>INDEX('Paste Calib Data'!$1:$1048576,MATCH($A$69,'Paste Calib Data'!$A:$A,0)+(ROW()-ROW($A$69)-1),COLUMN()-1)</f>
        <v>259.2</v>
      </c>
      <c r="H74" s="5">
        <f>INDEX('Paste Calib Data'!$1:$1048576,MATCH($A$69,'Paste Calib Data'!$A:$A,0)+(ROW()-ROW($A$69)-1),COLUMN()-1)</f>
        <v>160</v>
      </c>
      <c r="I74" s="5">
        <f>INDEX('Paste Calib Data'!$1:$1048576,MATCH($A$69,'Paste Calib Data'!$A:$A,0)+(ROW()-ROW($A$69)-1),COLUMN()-1)</f>
        <v>160</v>
      </c>
      <c r="J74" s="5">
        <f>INDEX('Paste Calib Data'!$1:$1048576,MATCH($A$69,'Paste Calib Data'!$A:$A,0)+(ROW()-ROW($A$69)-1),COLUMN()-1)</f>
        <v>160</v>
      </c>
      <c r="K74" s="5">
        <f>INDEX('Paste Calib Data'!$1:$1048576,MATCH($A$69,'Paste Calib Data'!$A:$A,0)+(ROW()-ROW($A$69)-1),COLUMN()-1)</f>
        <v>160</v>
      </c>
      <c r="L74" s="16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6">
        <f t="shared" si="31"/>
        <v>0</v>
      </c>
      <c r="C75" s="5">
        <f>INDEX('Paste Calib Data'!$1:$1048576,MATCH($A$69,'Paste Calib Data'!$A:$A,0)+(ROW()-ROW($A$69)-1),COLUMN()-1)</f>
        <v>0</v>
      </c>
      <c r="D75" s="5">
        <f>INDEX('Paste Calib Data'!$1:$1048576,MATCH($A$69,'Paste Calib Data'!$A:$A,0)+(ROW()-ROW($A$69)-1),COLUMN()-1)</f>
        <v>784</v>
      </c>
      <c r="E75" s="5">
        <f>INDEX('Paste Calib Data'!$1:$1048576,MATCH($A$69,'Paste Calib Data'!$A:$A,0)+(ROW()-ROW($A$69)-1),COLUMN()-1)</f>
        <v>513.20000000000005</v>
      </c>
      <c r="F75" s="5">
        <f>INDEX('Paste Calib Data'!$1:$1048576,MATCH($A$69,'Paste Calib Data'!$A:$A,0)+(ROW()-ROW($A$69)-1),COLUMN()-1)</f>
        <v>378</v>
      </c>
      <c r="G75" s="5">
        <f>INDEX('Paste Calib Data'!$1:$1048576,MATCH($A$69,'Paste Calib Data'!$A:$A,0)+(ROW()-ROW($A$69)-1),COLUMN()-1)</f>
        <v>333.2</v>
      </c>
      <c r="H75" s="5">
        <f>INDEX('Paste Calib Data'!$1:$1048576,MATCH($A$69,'Paste Calib Data'!$A:$A,0)+(ROW()-ROW($A$69)-1),COLUMN()-1)</f>
        <v>264</v>
      </c>
      <c r="I75" s="5">
        <f>INDEX('Paste Calib Data'!$1:$1048576,MATCH($A$69,'Paste Calib Data'!$A:$A,0)+(ROW()-ROW($A$69)-1),COLUMN()-1)</f>
        <v>213.2</v>
      </c>
      <c r="J75" s="5">
        <f>INDEX('Paste Calib Data'!$1:$1048576,MATCH($A$69,'Paste Calib Data'!$A:$A,0)+(ROW()-ROW($A$69)-1),COLUMN()-1)</f>
        <v>160</v>
      </c>
      <c r="K75" s="5">
        <f>INDEX('Paste Calib Data'!$1:$1048576,MATCH($A$69,'Paste Calib Data'!$A:$A,0)+(ROW()-ROW($A$69)-1),COLUMN()-1)</f>
        <v>160</v>
      </c>
      <c r="L75" s="16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6">
        <f t="shared" si="31"/>
        <v>500</v>
      </c>
      <c r="C76" s="5">
        <f>INDEX('Paste Calib Data'!$1:$1048576,MATCH($A$69,'Paste Calib Data'!$A:$A,0)+(ROW()-ROW($A$69)-1),COLUMN()-1)</f>
        <v>500</v>
      </c>
      <c r="D76" s="5">
        <f>INDEX('Paste Calib Data'!$1:$1048576,MATCH($A$69,'Paste Calib Data'!$A:$A,0)+(ROW()-ROW($A$69)-1),COLUMN()-1)</f>
        <v>1092</v>
      </c>
      <c r="E76" s="5">
        <f>INDEX('Paste Calib Data'!$1:$1048576,MATCH($A$69,'Paste Calib Data'!$A:$A,0)+(ROW()-ROW($A$69)-1),COLUMN()-1)</f>
        <v>732</v>
      </c>
      <c r="F76" s="5">
        <f>INDEX('Paste Calib Data'!$1:$1048576,MATCH($A$69,'Paste Calib Data'!$A:$A,0)+(ROW()-ROW($A$69)-1),COLUMN()-1)</f>
        <v>581.20000000000005</v>
      </c>
      <c r="G76" s="5">
        <f>INDEX('Paste Calib Data'!$1:$1048576,MATCH($A$69,'Paste Calib Data'!$A:$A,0)+(ROW()-ROW($A$69)-1),COLUMN()-1)</f>
        <v>482</v>
      </c>
      <c r="H76" s="5">
        <f>INDEX('Paste Calib Data'!$1:$1048576,MATCH($A$69,'Paste Calib Data'!$A:$A,0)+(ROW()-ROW($A$69)-1),COLUMN()-1)</f>
        <v>373.2</v>
      </c>
      <c r="I76" s="5">
        <f>INDEX('Paste Calib Data'!$1:$1048576,MATCH($A$69,'Paste Calib Data'!$A:$A,0)+(ROW()-ROW($A$69)-1),COLUMN()-1)</f>
        <v>312</v>
      </c>
      <c r="J76" s="5">
        <f>INDEX('Paste Calib Data'!$1:$1048576,MATCH($A$69,'Paste Calib Data'!$A:$A,0)+(ROW()-ROW($A$69)-1),COLUMN()-1)</f>
        <v>227.2</v>
      </c>
      <c r="K76" s="5">
        <f>INDEX('Paste Calib Data'!$1:$1048576,MATCH($A$69,'Paste Calib Data'!$A:$A,0)+(ROW()-ROW($A$69)-1),COLUMN()-1)</f>
        <v>213.2</v>
      </c>
      <c r="L76" s="16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6">
        <f t="shared" si="31"/>
        <v>1200</v>
      </c>
      <c r="C77" s="5">
        <f>INDEX('Paste Calib Data'!$1:$1048576,MATCH($A$69,'Paste Calib Data'!$A:$A,0)+(ROW()-ROW($A$69)-1),COLUMN()-1)</f>
        <v>1200</v>
      </c>
      <c r="D77" s="5">
        <f>INDEX('Paste Calib Data'!$1:$1048576,MATCH($A$69,'Paste Calib Data'!$A:$A,0)+(ROW()-ROW($A$69)-1),COLUMN()-1)</f>
        <v>1289.2</v>
      </c>
      <c r="E77" s="5">
        <f>INDEX('Paste Calib Data'!$1:$1048576,MATCH($A$69,'Paste Calib Data'!$A:$A,0)+(ROW()-ROW($A$69)-1),COLUMN()-1)</f>
        <v>883.2</v>
      </c>
      <c r="F77" s="5">
        <f>INDEX('Paste Calib Data'!$1:$1048576,MATCH($A$69,'Paste Calib Data'!$A:$A,0)+(ROW()-ROW($A$69)-1),COLUMN()-1)</f>
        <v>704</v>
      </c>
      <c r="G77" s="5">
        <f>INDEX('Paste Calib Data'!$1:$1048576,MATCH($A$69,'Paste Calib Data'!$A:$A,0)+(ROW()-ROW($A$69)-1),COLUMN()-1)</f>
        <v>595.20000000000005</v>
      </c>
      <c r="H77" s="5">
        <f>INDEX('Paste Calib Data'!$1:$1048576,MATCH($A$69,'Paste Calib Data'!$A:$A,0)+(ROW()-ROW($A$69)-1),COLUMN()-1)</f>
        <v>457.2</v>
      </c>
      <c r="I77" s="5">
        <f>INDEX('Paste Calib Data'!$1:$1048576,MATCH($A$69,'Paste Calib Data'!$A:$A,0)+(ROW()-ROW($A$69)-1),COLUMN()-1)</f>
        <v>383.2</v>
      </c>
      <c r="J77" s="5">
        <f>INDEX('Paste Calib Data'!$1:$1048576,MATCH($A$69,'Paste Calib Data'!$A:$A,0)+(ROW()-ROW($A$69)-1),COLUMN()-1)</f>
        <v>261.2</v>
      </c>
      <c r="K77" s="5">
        <f>INDEX('Paste Calib Data'!$1:$1048576,MATCH($A$69,'Paste Calib Data'!$A:$A,0)+(ROW()-ROW($A$69)-1),COLUMN()-1)</f>
        <v>231.2</v>
      </c>
      <c r="L77" s="16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6">
        <f t="shared" si="31"/>
        <v>0</v>
      </c>
      <c r="C78" s="5">
        <f>INDEX('Paste Calib Data'!$1:$1048576,MATCH($A$69,'Paste Calib Data'!$A:$A,0)+(ROW()-ROW($A$69)-1),COLUMN()-1)</f>
        <v>0</v>
      </c>
      <c r="D78" s="5">
        <f>INDEX('Paste Calib Data'!$1:$1048576,MATCH($A$69,'Paste Calib Data'!$A:$A,0)+(ROW()-ROW($A$69)-1),COLUMN()-1)</f>
        <v>1496</v>
      </c>
      <c r="E78" s="5">
        <f>INDEX('Paste Calib Data'!$1:$1048576,MATCH($A$69,'Paste Calib Data'!$A:$A,0)+(ROW()-ROW($A$69)-1),COLUMN()-1)</f>
        <v>1050</v>
      </c>
      <c r="F78" s="5">
        <f>INDEX('Paste Calib Data'!$1:$1048576,MATCH($A$69,'Paste Calib Data'!$A:$A,0)+(ROW()-ROW($A$69)-1),COLUMN()-1)</f>
        <v>837.2</v>
      </c>
      <c r="G78" s="5">
        <f>INDEX('Paste Calib Data'!$1:$1048576,MATCH($A$69,'Paste Calib Data'!$A:$A,0)+(ROW()-ROW($A$69)-1),COLUMN()-1)</f>
        <v>712</v>
      </c>
      <c r="H78" s="5">
        <f>INDEX('Paste Calib Data'!$1:$1048576,MATCH($A$69,'Paste Calib Data'!$A:$A,0)+(ROW()-ROW($A$69)-1),COLUMN()-1)</f>
        <v>560</v>
      </c>
      <c r="I78" s="5">
        <f>INDEX('Paste Calib Data'!$1:$1048576,MATCH($A$69,'Paste Calib Data'!$A:$A,0)+(ROW()-ROW($A$69)-1),COLUMN()-1)</f>
        <v>460</v>
      </c>
      <c r="J78" s="5">
        <f>INDEX('Paste Calib Data'!$1:$1048576,MATCH($A$69,'Paste Calib Data'!$A:$A,0)+(ROW()-ROW($A$69)-1),COLUMN()-1)</f>
        <v>315.2</v>
      </c>
      <c r="K78" s="5">
        <f>INDEX('Paste Calib Data'!$1:$1048576,MATCH($A$69,'Paste Calib Data'!$A:$A,0)+(ROW()-ROW($A$69)-1),COLUMN()-1)</f>
        <v>258</v>
      </c>
      <c r="L78" s="16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6">
        <f t="shared" si="31"/>
        <v>0</v>
      </c>
      <c r="C79" s="5">
        <f>INDEX('Paste Calib Data'!$1:$1048576,MATCH($A$69,'Paste Calib Data'!$A:$A,0)+(ROW()-ROW($A$69)-1),COLUMN()-1)</f>
        <v>0</v>
      </c>
      <c r="D79" s="5">
        <f>INDEX('Paste Calib Data'!$1:$1048576,MATCH($A$69,'Paste Calib Data'!$A:$A,0)+(ROW()-ROW($A$69)-1),COLUMN()-1)</f>
        <v>1615.2</v>
      </c>
      <c r="E79" s="5">
        <f>INDEX('Paste Calib Data'!$1:$1048576,MATCH($A$69,'Paste Calib Data'!$A:$A,0)+(ROW()-ROW($A$69)-1),COLUMN()-1)</f>
        <v>1159.2</v>
      </c>
      <c r="F79" s="5">
        <f>INDEX('Paste Calib Data'!$1:$1048576,MATCH($A$69,'Paste Calib Data'!$A:$A,0)+(ROW()-ROW($A$69)-1),COLUMN()-1)</f>
        <v>929.2</v>
      </c>
      <c r="G79" s="5">
        <f>INDEX('Paste Calib Data'!$1:$1048576,MATCH($A$69,'Paste Calib Data'!$A:$A,0)+(ROW()-ROW($A$69)-1),COLUMN()-1)</f>
        <v>790</v>
      </c>
      <c r="H79" s="5">
        <f>INDEX('Paste Calib Data'!$1:$1048576,MATCH($A$69,'Paste Calib Data'!$A:$A,0)+(ROW()-ROW($A$69)-1),COLUMN()-1)</f>
        <v>621.20000000000005</v>
      </c>
      <c r="I79" s="5">
        <f>INDEX('Paste Calib Data'!$1:$1048576,MATCH($A$69,'Paste Calib Data'!$A:$A,0)+(ROW()-ROW($A$69)-1),COLUMN()-1)</f>
        <v>526</v>
      </c>
      <c r="J79" s="5">
        <f>INDEX('Paste Calib Data'!$1:$1048576,MATCH($A$69,'Paste Calib Data'!$A:$A,0)+(ROW()-ROW($A$69)-1),COLUMN()-1)</f>
        <v>348</v>
      </c>
      <c r="K79" s="5">
        <f>INDEX('Paste Calib Data'!$1:$1048576,MATCH($A$69,'Paste Calib Data'!$A:$A,0)+(ROW()-ROW($A$69)-1),COLUMN()-1)</f>
        <v>280</v>
      </c>
      <c r="L79" s="16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6">
        <f t="shared" si="31"/>
        <v>0</v>
      </c>
      <c r="C80" s="5">
        <f>INDEX('Paste Calib Data'!$1:$1048576,MATCH($A$69,'Paste Calib Data'!$A:$A,0)+(ROW()-ROW($A$69)-1),COLUMN()-1)</f>
        <v>0</v>
      </c>
      <c r="D80" s="5">
        <f>INDEX('Paste Calib Data'!$1:$1048576,MATCH($A$69,'Paste Calib Data'!$A:$A,0)+(ROW()-ROW($A$69)-1),COLUMN()-1)</f>
        <v>1819.2</v>
      </c>
      <c r="E80" s="5">
        <f>INDEX('Paste Calib Data'!$1:$1048576,MATCH($A$69,'Paste Calib Data'!$A:$A,0)+(ROW()-ROW($A$69)-1),COLUMN()-1)</f>
        <v>1323.2</v>
      </c>
      <c r="F80" s="5">
        <f>INDEX('Paste Calib Data'!$1:$1048576,MATCH($A$69,'Paste Calib Data'!$A:$A,0)+(ROW()-ROW($A$69)-1),COLUMN()-1)</f>
        <v>1063.2</v>
      </c>
      <c r="G80" s="5">
        <f>INDEX('Paste Calib Data'!$1:$1048576,MATCH($A$69,'Paste Calib Data'!$A:$A,0)+(ROW()-ROW($A$69)-1),COLUMN()-1)</f>
        <v>911.2</v>
      </c>
      <c r="H80" s="5">
        <f>INDEX('Paste Calib Data'!$1:$1048576,MATCH($A$69,'Paste Calib Data'!$A:$A,0)+(ROW()-ROW($A$69)-1),COLUMN()-1)</f>
        <v>720</v>
      </c>
      <c r="I80" s="5">
        <f>INDEX('Paste Calib Data'!$1:$1048576,MATCH($A$69,'Paste Calib Data'!$A:$A,0)+(ROW()-ROW($A$69)-1),COLUMN()-1)</f>
        <v>604</v>
      </c>
      <c r="J80" s="5">
        <f>INDEX('Paste Calib Data'!$1:$1048576,MATCH($A$69,'Paste Calib Data'!$A:$A,0)+(ROW()-ROW($A$69)-1),COLUMN()-1)</f>
        <v>381.2</v>
      </c>
      <c r="K80" s="5">
        <f>INDEX('Paste Calib Data'!$1:$1048576,MATCH($A$69,'Paste Calib Data'!$A:$A,0)+(ROW()-ROW($A$69)-1),COLUMN()-1)</f>
        <v>329.2</v>
      </c>
      <c r="L80" s="16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6">
        <f t="shared" si="31"/>
        <v>0</v>
      </c>
      <c r="C81" s="5">
        <f>INDEX('Paste Calib Data'!$1:$1048576,MATCH($A$69,'Paste Calib Data'!$A:$A,0)+(ROW()-ROW($A$69)-1),COLUMN()-1)</f>
        <v>0</v>
      </c>
      <c r="D81" s="5">
        <f>INDEX('Paste Calib Data'!$1:$1048576,MATCH($A$69,'Paste Calib Data'!$A:$A,0)+(ROW()-ROW($A$69)-1),COLUMN()-1)</f>
        <v>2038</v>
      </c>
      <c r="E81" s="5">
        <f>INDEX('Paste Calib Data'!$1:$1048576,MATCH($A$69,'Paste Calib Data'!$A:$A,0)+(ROW()-ROW($A$69)-1),COLUMN()-1)</f>
        <v>1477.2</v>
      </c>
      <c r="F81" s="5">
        <f>INDEX('Paste Calib Data'!$1:$1048576,MATCH($A$69,'Paste Calib Data'!$A:$A,0)+(ROW()-ROW($A$69)-1),COLUMN()-1)</f>
        <v>1195.2</v>
      </c>
      <c r="G81" s="5">
        <f>INDEX('Paste Calib Data'!$1:$1048576,MATCH($A$69,'Paste Calib Data'!$A:$A,0)+(ROW()-ROW($A$69)-1),COLUMN()-1)</f>
        <v>1023.2</v>
      </c>
      <c r="H81" s="5">
        <f>INDEX('Paste Calib Data'!$1:$1048576,MATCH($A$69,'Paste Calib Data'!$A:$A,0)+(ROW()-ROW($A$69)-1),COLUMN()-1)</f>
        <v>817.2</v>
      </c>
      <c r="I81" s="5">
        <f>INDEX('Paste Calib Data'!$1:$1048576,MATCH($A$69,'Paste Calib Data'!$A:$A,0)+(ROW()-ROW($A$69)-1),COLUMN()-1)</f>
        <v>690</v>
      </c>
      <c r="J81" s="5">
        <f>INDEX('Paste Calib Data'!$1:$1048576,MATCH($A$69,'Paste Calib Data'!$A:$A,0)+(ROW()-ROW($A$69)-1),COLUMN()-1)</f>
        <v>424</v>
      </c>
      <c r="K81" s="5">
        <f>INDEX('Paste Calib Data'!$1:$1048576,MATCH($A$69,'Paste Calib Data'!$A:$A,0)+(ROW()-ROW($A$69)-1),COLUMN()-1)</f>
        <v>364</v>
      </c>
      <c r="L81" s="16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6">
        <f t="shared" si="31"/>
        <v>0</v>
      </c>
      <c r="C82" s="5">
        <f>INDEX('Paste Calib Data'!$1:$1048576,MATCH($A$69,'Paste Calib Data'!$A:$A,0)+(ROW()-ROW($A$69)-1),COLUMN()-1)</f>
        <v>0</v>
      </c>
      <c r="D82" s="5">
        <f>INDEX('Paste Calib Data'!$1:$1048576,MATCH($A$69,'Paste Calib Data'!$A:$A,0)+(ROW()-ROW($A$69)-1),COLUMN()-1)</f>
        <v>2244</v>
      </c>
      <c r="E82" s="5">
        <f>INDEX('Paste Calib Data'!$1:$1048576,MATCH($A$69,'Paste Calib Data'!$A:$A,0)+(ROW()-ROW($A$69)-1),COLUMN()-1)</f>
        <v>1646</v>
      </c>
      <c r="F82" s="5">
        <f>INDEX('Paste Calib Data'!$1:$1048576,MATCH($A$69,'Paste Calib Data'!$A:$A,0)+(ROW()-ROW($A$69)-1),COLUMN()-1)</f>
        <v>1359.2</v>
      </c>
      <c r="G82" s="5">
        <f>INDEX('Paste Calib Data'!$1:$1048576,MATCH($A$69,'Paste Calib Data'!$A:$A,0)+(ROW()-ROW($A$69)-1),COLUMN()-1)</f>
        <v>1165.2</v>
      </c>
      <c r="H82" s="5">
        <f>INDEX('Paste Calib Data'!$1:$1048576,MATCH($A$69,'Paste Calib Data'!$A:$A,0)+(ROW()-ROW($A$69)-1),COLUMN()-1)</f>
        <v>935.2</v>
      </c>
      <c r="I82" s="5">
        <f>INDEX('Paste Calib Data'!$1:$1048576,MATCH($A$69,'Paste Calib Data'!$A:$A,0)+(ROW()-ROW($A$69)-1),COLUMN()-1)</f>
        <v>775.2</v>
      </c>
      <c r="J82" s="5">
        <f>INDEX('Paste Calib Data'!$1:$1048576,MATCH($A$69,'Paste Calib Data'!$A:$A,0)+(ROW()-ROW($A$69)-1),COLUMN()-1)</f>
        <v>486</v>
      </c>
      <c r="K82" s="5">
        <f>INDEX('Paste Calib Data'!$1:$1048576,MATCH($A$69,'Paste Calib Data'!$A:$A,0)+(ROW()-ROW($A$69)-1),COLUMN()-1)</f>
        <v>386</v>
      </c>
      <c r="L82" s="16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6">
        <f t="shared" si="31"/>
        <v>0</v>
      </c>
      <c r="C83" s="5">
        <f>INDEX('Paste Calib Data'!$1:$1048576,MATCH($A$69,'Paste Calib Data'!$A:$A,0)+(ROW()-ROW($A$69)-1),COLUMN()-1)</f>
        <v>0</v>
      </c>
      <c r="D83" s="5">
        <f>INDEX('Paste Calib Data'!$1:$1048576,MATCH($A$69,'Paste Calib Data'!$A:$A,0)+(ROW()-ROW($A$69)-1),COLUMN()-1)</f>
        <v>2937.2</v>
      </c>
      <c r="E83" s="5">
        <f>INDEX('Paste Calib Data'!$1:$1048576,MATCH($A$69,'Paste Calib Data'!$A:$A,0)+(ROW()-ROW($A$69)-1),COLUMN()-1)</f>
        <v>2314</v>
      </c>
      <c r="F83" s="5">
        <f>INDEX('Paste Calib Data'!$1:$1048576,MATCH($A$69,'Paste Calib Data'!$A:$A,0)+(ROW()-ROW($A$69)-1),COLUMN()-1)</f>
        <v>1954</v>
      </c>
      <c r="G83" s="5">
        <f>INDEX('Paste Calib Data'!$1:$1048576,MATCH($A$69,'Paste Calib Data'!$A:$A,0)+(ROW()-ROW($A$69)-1),COLUMN()-1)</f>
        <v>1728</v>
      </c>
      <c r="H83" s="5">
        <f>INDEX('Paste Calib Data'!$1:$1048576,MATCH($A$69,'Paste Calib Data'!$A:$A,0)+(ROW()-ROW($A$69)-1),COLUMN()-1)</f>
        <v>1420</v>
      </c>
      <c r="I83" s="5">
        <f>INDEX('Paste Calib Data'!$1:$1048576,MATCH($A$69,'Paste Calib Data'!$A:$A,0)+(ROW()-ROW($A$69)-1),COLUMN()-1)</f>
        <v>1226</v>
      </c>
      <c r="J83" s="5">
        <f>INDEX('Paste Calib Data'!$1:$1048576,MATCH($A$69,'Paste Calib Data'!$A:$A,0)+(ROW()-ROW($A$69)-1),COLUMN()-1)</f>
        <v>737.2</v>
      </c>
      <c r="K83" s="5">
        <f>INDEX('Paste Calib Data'!$1:$1048576,MATCH($A$69,'Paste Calib Data'!$A:$A,0)+(ROW()-ROW($A$69)-1),COLUMN()-1)</f>
        <v>481.2</v>
      </c>
      <c r="L83" s="16">
        <f t="shared" si="30"/>
        <v>481.2</v>
      </c>
    </row>
    <row r="84" spans="1:14" x14ac:dyDescent="0.25">
      <c r="A84" s="13">
        <f>A83+1</f>
        <v>46</v>
      </c>
      <c r="B84" s="16">
        <f>B83</f>
        <v>0</v>
      </c>
      <c r="C84" s="16">
        <f>C83</f>
        <v>0</v>
      </c>
      <c r="D84" s="16">
        <f t="shared" ref="D84" si="32">D83</f>
        <v>2937.2</v>
      </c>
      <c r="E84" s="16">
        <f t="shared" ref="E84" si="33">E83</f>
        <v>2314</v>
      </c>
      <c r="F84" s="16">
        <f t="shared" ref="F84" si="34">F83</f>
        <v>1954</v>
      </c>
      <c r="G84" s="16">
        <f t="shared" ref="G84" si="35">G83</f>
        <v>1728</v>
      </c>
      <c r="H84" s="16">
        <f t="shared" ref="H84" si="36">H83</f>
        <v>1420</v>
      </c>
      <c r="I84" s="16">
        <f t="shared" ref="I84" si="37">I83</f>
        <v>1226</v>
      </c>
      <c r="J84" s="16">
        <f t="shared" ref="J84" si="38">J83</f>
        <v>737.2</v>
      </c>
      <c r="K84" s="16">
        <f t="shared" ref="K84" si="39">K83</f>
        <v>481.2</v>
      </c>
      <c r="L84" s="16">
        <f t="shared" ref="L84" si="40">L83</f>
        <v>481.2</v>
      </c>
    </row>
    <row r="85" spans="1:14" x14ac:dyDescent="0.25">
      <c r="A85" s="19"/>
    </row>
    <row r="86" spans="1:14" x14ac:dyDescent="0.25">
      <c r="A86" s="17" t="s">
        <v>125</v>
      </c>
      <c r="B86" s="51" t="str">
        <f>INDEX('Paste Calib Data'!$1:$1048576,MATCH($A$86,'Paste Calib Data'!$A:$A,0)+(ROW()-ROW($A$86)),COLUMN())</f>
        <v>Post Quantity, Coolant Adjust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13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12">
        <f>M88+1</f>
        <v>301</v>
      </c>
    </row>
    <row r="89" spans="1:14" x14ac:dyDescent="0.25">
      <c r="A89" s="13">
        <f>A90-1</f>
        <v>549</v>
      </c>
      <c r="B89" s="13">
        <f>B90</f>
        <v>0</v>
      </c>
      <c r="C89" s="13">
        <f t="shared" ref="C89:N89" si="41">C90</f>
        <v>0</v>
      </c>
      <c r="D89" s="13">
        <f t="shared" si="41"/>
        <v>0</v>
      </c>
      <c r="E89" s="13">
        <f t="shared" si="41"/>
        <v>0</v>
      </c>
      <c r="F89" s="13">
        <f t="shared" si="41"/>
        <v>0</v>
      </c>
      <c r="G89" s="13">
        <f t="shared" si="41"/>
        <v>0</v>
      </c>
      <c r="H89" s="13">
        <f t="shared" si="41"/>
        <v>0</v>
      </c>
      <c r="I89" s="13">
        <f t="shared" si="41"/>
        <v>0</v>
      </c>
      <c r="J89" s="13">
        <f t="shared" si="41"/>
        <v>0</v>
      </c>
      <c r="K89" s="13">
        <f t="shared" si="41"/>
        <v>0</v>
      </c>
      <c r="L89" s="13">
        <f t="shared" si="41"/>
        <v>0</v>
      </c>
      <c r="M89" s="13">
        <f t="shared" si="41"/>
        <v>0</v>
      </c>
      <c r="N89" s="13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12">
        <f t="shared" ref="B90:B101" si="42">C90</f>
        <v>0</v>
      </c>
      <c r="C90" s="4">
        <f>INDEX('Paste Calib Data'!$1:$1048576,MATCH($A$86,'Paste Calib Data'!$A:$A,0)+(ROW()-ROW($A$86)-1),COLUMN()-1)</f>
        <v>0</v>
      </c>
      <c r="D90" s="4">
        <f>INDEX('Paste Calib Data'!$1:$1048576,MATCH($A$86,'Paste Calib Data'!$A:$A,0)+(ROW()-ROW($A$86)-1),COLUMN()-1)</f>
        <v>0</v>
      </c>
      <c r="E90" s="4">
        <f>INDEX('Paste Calib Data'!$1:$1048576,MATCH($A$86,'Paste Calib Data'!$A:$A,0)+(ROW()-ROW($A$86)-1),COLUMN()-1)</f>
        <v>0</v>
      </c>
      <c r="F90" s="4">
        <f>INDEX('Paste Calib Data'!$1:$1048576,MATCH($A$86,'Paste Calib Data'!$A:$A,0)+(ROW()-ROW($A$86)-1),COLUMN()-1)</f>
        <v>0</v>
      </c>
      <c r="G90" s="4">
        <f>INDEX('Paste Calib Data'!$1:$1048576,MATCH($A$86,'Paste Calib Data'!$A:$A,0)+(ROW()-ROW($A$86)-1),COLUMN()-1)</f>
        <v>0</v>
      </c>
      <c r="H90" s="4">
        <f>INDEX('Paste Calib Data'!$1:$1048576,MATCH($A$86,'Paste Calib Data'!$A:$A,0)+(ROW()-ROW($A$86)-1),COLUMN()-1)</f>
        <v>0</v>
      </c>
      <c r="I90" s="4">
        <f>INDEX('Paste Calib Data'!$1:$1048576,MATCH($A$86,'Paste Calib Data'!$A:$A,0)+(ROW()-ROW($A$86)-1),COLUMN()-1)</f>
        <v>0</v>
      </c>
      <c r="J90" s="4">
        <f>INDEX('Paste Calib Data'!$1:$1048576,MATCH($A$86,'Paste Calib Data'!$A:$A,0)+(ROW()-ROW($A$86)-1),COLUMN()-1)</f>
        <v>0</v>
      </c>
      <c r="K90" s="4">
        <f>INDEX('Paste Calib Data'!$1:$1048576,MATCH($A$86,'Paste Calib Data'!$A:$A,0)+(ROW()-ROW($A$86)-1),COLUMN()-1)</f>
        <v>0</v>
      </c>
      <c r="L90" s="4">
        <f>INDEX('Paste Calib Data'!$1:$1048576,MATCH($A$86,'Paste Calib Data'!$A:$A,0)+(ROW()-ROW($A$86)-1),COLUMN()-1)</f>
        <v>0</v>
      </c>
      <c r="M90" s="4">
        <f>INDEX('Paste Calib Data'!$1:$1048576,MATCH($A$86,'Paste Calib Data'!$A:$A,0)+(ROW()-ROW($A$86)-1),COLUMN()-1)</f>
        <v>0</v>
      </c>
      <c r="N90" s="12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12">
        <f t="shared" si="42"/>
        <v>0</v>
      </c>
      <c r="C91" s="4">
        <f>INDEX('Paste Calib Data'!$1:$1048576,MATCH($A$86,'Paste Calib Data'!$A:$A,0)+(ROW()-ROW($A$86)-1),COLUMN()-1)</f>
        <v>0</v>
      </c>
      <c r="D91" s="4">
        <f>INDEX('Paste Calib Data'!$1:$1048576,MATCH($A$86,'Paste Calib Data'!$A:$A,0)+(ROW()-ROW($A$86)-1),COLUMN()-1)</f>
        <v>0</v>
      </c>
      <c r="E91" s="4">
        <f>INDEX('Paste Calib Data'!$1:$1048576,MATCH($A$86,'Paste Calib Data'!$A:$A,0)+(ROW()-ROW($A$86)-1),COLUMN()-1)</f>
        <v>0</v>
      </c>
      <c r="F91" s="4">
        <f>INDEX('Paste Calib Data'!$1:$1048576,MATCH($A$86,'Paste Calib Data'!$A:$A,0)+(ROW()-ROW($A$86)-1),COLUMN()-1)</f>
        <v>0</v>
      </c>
      <c r="G91" s="4">
        <f>INDEX('Paste Calib Data'!$1:$1048576,MATCH($A$86,'Paste Calib Data'!$A:$A,0)+(ROW()-ROW($A$86)-1),COLUMN()-1)</f>
        <v>0</v>
      </c>
      <c r="H91" s="4">
        <f>INDEX('Paste Calib Data'!$1:$1048576,MATCH($A$86,'Paste Calib Data'!$A:$A,0)+(ROW()-ROW($A$86)-1),COLUMN()-1)</f>
        <v>0</v>
      </c>
      <c r="I91" s="4">
        <f>INDEX('Paste Calib Data'!$1:$1048576,MATCH($A$86,'Paste Calib Data'!$A:$A,0)+(ROW()-ROW($A$86)-1),COLUMN()-1)</f>
        <v>0</v>
      </c>
      <c r="J91" s="4">
        <f>INDEX('Paste Calib Data'!$1:$1048576,MATCH($A$86,'Paste Calib Data'!$A:$A,0)+(ROW()-ROW($A$86)-1),COLUMN()-1)</f>
        <v>0</v>
      </c>
      <c r="K91" s="4">
        <f>INDEX('Paste Calib Data'!$1:$1048576,MATCH($A$86,'Paste Calib Data'!$A:$A,0)+(ROW()-ROW($A$86)-1),COLUMN()-1)</f>
        <v>0</v>
      </c>
      <c r="L91" s="4">
        <f>INDEX('Paste Calib Data'!$1:$1048576,MATCH($A$86,'Paste Calib Data'!$A:$A,0)+(ROW()-ROW($A$86)-1),COLUMN()-1)</f>
        <v>0</v>
      </c>
      <c r="M91" s="4">
        <f>INDEX('Paste Calib Data'!$1:$1048576,MATCH($A$86,'Paste Calib Data'!$A:$A,0)+(ROW()-ROW($A$86)-1),COLUMN()-1)</f>
        <v>0</v>
      </c>
      <c r="N91" s="12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12">
        <f t="shared" si="42"/>
        <v>0</v>
      </c>
      <c r="C92" s="4">
        <f>INDEX('Paste Calib Data'!$1:$1048576,MATCH($A$86,'Paste Calib Data'!$A:$A,0)+(ROW()-ROW($A$86)-1),COLUMN()-1)</f>
        <v>0</v>
      </c>
      <c r="D92" s="4">
        <f>INDEX('Paste Calib Data'!$1:$1048576,MATCH($A$86,'Paste Calib Data'!$A:$A,0)+(ROW()-ROW($A$86)-1),COLUMN()-1)</f>
        <v>0</v>
      </c>
      <c r="E92" s="4">
        <f>INDEX('Paste Calib Data'!$1:$1048576,MATCH($A$86,'Paste Calib Data'!$A:$A,0)+(ROW()-ROW($A$86)-1),COLUMN()-1)</f>
        <v>0</v>
      </c>
      <c r="F92" s="4">
        <f>INDEX('Paste Calib Data'!$1:$1048576,MATCH($A$86,'Paste Calib Data'!$A:$A,0)+(ROW()-ROW($A$86)-1),COLUMN()-1)</f>
        <v>0</v>
      </c>
      <c r="G92" s="4">
        <f>INDEX('Paste Calib Data'!$1:$1048576,MATCH($A$86,'Paste Calib Data'!$A:$A,0)+(ROW()-ROW($A$86)-1),COLUMN()-1)</f>
        <v>0</v>
      </c>
      <c r="H92" s="4">
        <f>INDEX('Paste Calib Data'!$1:$1048576,MATCH($A$86,'Paste Calib Data'!$A:$A,0)+(ROW()-ROW($A$86)-1),COLUMN()-1)</f>
        <v>0</v>
      </c>
      <c r="I92" s="4">
        <f>INDEX('Paste Calib Data'!$1:$1048576,MATCH($A$86,'Paste Calib Data'!$A:$A,0)+(ROW()-ROW($A$86)-1),COLUMN()-1)</f>
        <v>0</v>
      </c>
      <c r="J92" s="4">
        <f>INDEX('Paste Calib Data'!$1:$1048576,MATCH($A$86,'Paste Calib Data'!$A:$A,0)+(ROW()-ROW($A$86)-1),COLUMN()-1)</f>
        <v>0</v>
      </c>
      <c r="K92" s="4">
        <f>INDEX('Paste Calib Data'!$1:$1048576,MATCH($A$86,'Paste Calib Data'!$A:$A,0)+(ROW()-ROW($A$86)-1),COLUMN()-1)</f>
        <v>0</v>
      </c>
      <c r="L92" s="4">
        <f>INDEX('Paste Calib Data'!$1:$1048576,MATCH($A$86,'Paste Calib Data'!$A:$A,0)+(ROW()-ROW($A$86)-1),COLUMN()-1)</f>
        <v>0</v>
      </c>
      <c r="M92" s="4">
        <f>INDEX('Paste Calib Data'!$1:$1048576,MATCH($A$86,'Paste Calib Data'!$A:$A,0)+(ROW()-ROW($A$86)-1),COLUMN()-1)</f>
        <v>0</v>
      </c>
      <c r="N92" s="12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12">
        <f t="shared" si="42"/>
        <v>5.9782609999999998</v>
      </c>
      <c r="C93" s="4">
        <f>INDEX('Paste Calib Data'!$1:$1048576,MATCH($A$86,'Paste Calib Data'!$A:$A,0)+(ROW()-ROW($A$86)-1),COLUMN()-1)</f>
        <v>5.9782609999999998</v>
      </c>
      <c r="D93" s="4">
        <f>INDEX('Paste Calib Data'!$1:$1048576,MATCH($A$86,'Paste Calib Data'!$A:$A,0)+(ROW()-ROW($A$86)-1),COLUMN()-1)</f>
        <v>5.9782609999999998</v>
      </c>
      <c r="E93" s="4">
        <f>INDEX('Paste Calib Data'!$1:$1048576,MATCH($A$86,'Paste Calib Data'!$A:$A,0)+(ROW()-ROW($A$86)-1),COLUMN()-1)</f>
        <v>5.9782609999999998</v>
      </c>
      <c r="F93" s="4">
        <f>INDEX('Paste Calib Data'!$1:$1048576,MATCH($A$86,'Paste Calib Data'!$A:$A,0)+(ROW()-ROW($A$86)-1),COLUMN()-1)</f>
        <v>5.9782609999999998</v>
      </c>
      <c r="G93" s="4">
        <f>INDEX('Paste Calib Data'!$1:$1048576,MATCH($A$86,'Paste Calib Data'!$A:$A,0)+(ROW()-ROW($A$86)-1),COLUMN()-1)</f>
        <v>0</v>
      </c>
      <c r="H93" s="4">
        <f>INDEX('Paste Calib Data'!$1:$1048576,MATCH($A$86,'Paste Calib Data'!$A:$A,0)+(ROW()-ROW($A$86)-1),COLUMN()-1)</f>
        <v>0</v>
      </c>
      <c r="I93" s="4">
        <f>INDEX('Paste Calib Data'!$1:$1048576,MATCH($A$86,'Paste Calib Data'!$A:$A,0)+(ROW()-ROW($A$86)-1),COLUMN()-1)</f>
        <v>0</v>
      </c>
      <c r="J93" s="4">
        <f>INDEX('Paste Calib Data'!$1:$1048576,MATCH($A$86,'Paste Calib Data'!$A:$A,0)+(ROW()-ROW($A$86)-1),COLUMN()-1)</f>
        <v>0</v>
      </c>
      <c r="K93" s="4">
        <f>INDEX('Paste Calib Data'!$1:$1048576,MATCH($A$86,'Paste Calib Data'!$A:$A,0)+(ROW()-ROW($A$86)-1),COLUMN()-1)</f>
        <v>0</v>
      </c>
      <c r="L93" s="4">
        <f>INDEX('Paste Calib Data'!$1:$1048576,MATCH($A$86,'Paste Calib Data'!$A:$A,0)+(ROW()-ROW($A$86)-1),COLUMN()-1)</f>
        <v>0</v>
      </c>
      <c r="M93" s="4">
        <f>INDEX('Paste Calib Data'!$1:$1048576,MATCH($A$86,'Paste Calib Data'!$A:$A,0)+(ROW()-ROW($A$86)-1),COLUMN()-1)</f>
        <v>0</v>
      </c>
      <c r="N93" s="12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12">
        <f t="shared" si="42"/>
        <v>5.9782609999999998</v>
      </c>
      <c r="C94" s="4">
        <f>INDEX('Paste Calib Data'!$1:$1048576,MATCH($A$86,'Paste Calib Data'!$A:$A,0)+(ROW()-ROW($A$86)-1),COLUMN()-1)</f>
        <v>5.9782609999999998</v>
      </c>
      <c r="D94" s="4">
        <f>INDEX('Paste Calib Data'!$1:$1048576,MATCH($A$86,'Paste Calib Data'!$A:$A,0)+(ROW()-ROW($A$86)-1),COLUMN()-1)</f>
        <v>5.9782609999999998</v>
      </c>
      <c r="E94" s="4">
        <f>INDEX('Paste Calib Data'!$1:$1048576,MATCH($A$86,'Paste Calib Data'!$A:$A,0)+(ROW()-ROW($A$86)-1),COLUMN()-1)</f>
        <v>5.9782609999999998</v>
      </c>
      <c r="F94" s="4">
        <f>INDEX('Paste Calib Data'!$1:$1048576,MATCH($A$86,'Paste Calib Data'!$A:$A,0)+(ROW()-ROW($A$86)-1),COLUMN()-1)</f>
        <v>5.9782609999999998</v>
      </c>
      <c r="G94" s="4">
        <f>INDEX('Paste Calib Data'!$1:$1048576,MATCH($A$86,'Paste Calib Data'!$A:$A,0)+(ROW()-ROW($A$86)-1),COLUMN()-1)</f>
        <v>0</v>
      </c>
      <c r="H94" s="4">
        <f>INDEX('Paste Calib Data'!$1:$1048576,MATCH($A$86,'Paste Calib Data'!$A:$A,0)+(ROW()-ROW($A$86)-1),COLUMN()-1)</f>
        <v>0</v>
      </c>
      <c r="I94" s="4">
        <f>INDEX('Paste Calib Data'!$1:$1048576,MATCH($A$86,'Paste Calib Data'!$A:$A,0)+(ROW()-ROW($A$86)-1),COLUMN()-1)</f>
        <v>0</v>
      </c>
      <c r="J94" s="4">
        <f>INDEX('Paste Calib Data'!$1:$1048576,MATCH($A$86,'Paste Calib Data'!$A:$A,0)+(ROW()-ROW($A$86)-1),COLUMN()-1)</f>
        <v>0</v>
      </c>
      <c r="K94" s="4">
        <f>INDEX('Paste Calib Data'!$1:$1048576,MATCH($A$86,'Paste Calib Data'!$A:$A,0)+(ROW()-ROW($A$86)-1),COLUMN()-1)</f>
        <v>0</v>
      </c>
      <c r="L94" s="4">
        <f>INDEX('Paste Calib Data'!$1:$1048576,MATCH($A$86,'Paste Calib Data'!$A:$A,0)+(ROW()-ROW($A$86)-1),COLUMN()-1)</f>
        <v>0</v>
      </c>
      <c r="M94" s="4">
        <f>INDEX('Paste Calib Data'!$1:$1048576,MATCH($A$86,'Paste Calib Data'!$A:$A,0)+(ROW()-ROW($A$86)-1),COLUMN()-1)</f>
        <v>0</v>
      </c>
      <c r="N94" s="12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12">
        <f t="shared" si="42"/>
        <v>5.9782609999999998</v>
      </c>
      <c r="C95" s="4">
        <f>INDEX('Paste Calib Data'!$1:$1048576,MATCH($A$86,'Paste Calib Data'!$A:$A,0)+(ROW()-ROW($A$86)-1),COLUMN()-1)</f>
        <v>5.9782609999999998</v>
      </c>
      <c r="D95" s="4">
        <f>INDEX('Paste Calib Data'!$1:$1048576,MATCH($A$86,'Paste Calib Data'!$A:$A,0)+(ROW()-ROW($A$86)-1),COLUMN()-1)</f>
        <v>5.9782609999999998</v>
      </c>
      <c r="E95" s="4">
        <f>INDEX('Paste Calib Data'!$1:$1048576,MATCH($A$86,'Paste Calib Data'!$A:$A,0)+(ROW()-ROW($A$86)-1),COLUMN()-1)</f>
        <v>5.9782609999999998</v>
      </c>
      <c r="F95" s="4">
        <f>INDEX('Paste Calib Data'!$1:$1048576,MATCH($A$86,'Paste Calib Data'!$A:$A,0)+(ROW()-ROW($A$86)-1),COLUMN()-1)</f>
        <v>5.9782609999999998</v>
      </c>
      <c r="G95" s="4">
        <f>INDEX('Paste Calib Data'!$1:$1048576,MATCH($A$86,'Paste Calib Data'!$A:$A,0)+(ROW()-ROW($A$86)-1),COLUMN()-1)</f>
        <v>0</v>
      </c>
      <c r="H95" s="4">
        <f>INDEX('Paste Calib Data'!$1:$1048576,MATCH($A$86,'Paste Calib Data'!$A:$A,0)+(ROW()-ROW($A$86)-1),COLUMN()-1)</f>
        <v>0</v>
      </c>
      <c r="I95" s="4">
        <f>INDEX('Paste Calib Data'!$1:$1048576,MATCH($A$86,'Paste Calib Data'!$A:$A,0)+(ROW()-ROW($A$86)-1),COLUMN()-1)</f>
        <v>0</v>
      </c>
      <c r="J95" s="4">
        <f>INDEX('Paste Calib Data'!$1:$1048576,MATCH($A$86,'Paste Calib Data'!$A:$A,0)+(ROW()-ROW($A$86)-1),COLUMN()-1)</f>
        <v>0</v>
      </c>
      <c r="K95" s="4">
        <f>INDEX('Paste Calib Data'!$1:$1048576,MATCH($A$86,'Paste Calib Data'!$A:$A,0)+(ROW()-ROW($A$86)-1),COLUMN()-1)</f>
        <v>0</v>
      </c>
      <c r="L95" s="4">
        <f>INDEX('Paste Calib Data'!$1:$1048576,MATCH($A$86,'Paste Calib Data'!$A:$A,0)+(ROW()-ROW($A$86)-1),COLUMN()-1)</f>
        <v>0</v>
      </c>
      <c r="M95" s="4">
        <f>INDEX('Paste Calib Data'!$1:$1048576,MATCH($A$86,'Paste Calib Data'!$A:$A,0)+(ROW()-ROW($A$86)-1),COLUMN()-1)</f>
        <v>0</v>
      </c>
      <c r="N95" s="12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12">
        <f t="shared" si="42"/>
        <v>5.9782609999999998</v>
      </c>
      <c r="C96" s="4">
        <f>INDEX('Paste Calib Data'!$1:$1048576,MATCH($A$86,'Paste Calib Data'!$A:$A,0)+(ROW()-ROW($A$86)-1),COLUMN()-1)</f>
        <v>5.9782609999999998</v>
      </c>
      <c r="D96" s="4">
        <f>INDEX('Paste Calib Data'!$1:$1048576,MATCH($A$86,'Paste Calib Data'!$A:$A,0)+(ROW()-ROW($A$86)-1),COLUMN()-1)</f>
        <v>5.9782609999999998</v>
      </c>
      <c r="E96" s="4">
        <f>INDEX('Paste Calib Data'!$1:$1048576,MATCH($A$86,'Paste Calib Data'!$A:$A,0)+(ROW()-ROW($A$86)-1),COLUMN()-1)</f>
        <v>5.9782609999999998</v>
      </c>
      <c r="F96" s="4">
        <f>INDEX('Paste Calib Data'!$1:$1048576,MATCH($A$86,'Paste Calib Data'!$A:$A,0)+(ROW()-ROW($A$86)-1),COLUMN()-1)</f>
        <v>5.9782609999999998</v>
      </c>
      <c r="G96" s="4">
        <f>INDEX('Paste Calib Data'!$1:$1048576,MATCH($A$86,'Paste Calib Data'!$A:$A,0)+(ROW()-ROW($A$86)-1),COLUMN()-1)</f>
        <v>0</v>
      </c>
      <c r="H96" s="4">
        <f>INDEX('Paste Calib Data'!$1:$1048576,MATCH($A$86,'Paste Calib Data'!$A:$A,0)+(ROW()-ROW($A$86)-1),COLUMN()-1)</f>
        <v>0</v>
      </c>
      <c r="I96" s="4">
        <f>INDEX('Paste Calib Data'!$1:$1048576,MATCH($A$86,'Paste Calib Data'!$A:$A,0)+(ROW()-ROW($A$86)-1),COLUMN()-1)</f>
        <v>0</v>
      </c>
      <c r="J96" s="4">
        <f>INDEX('Paste Calib Data'!$1:$1048576,MATCH($A$86,'Paste Calib Data'!$A:$A,0)+(ROW()-ROW($A$86)-1),COLUMN()-1)</f>
        <v>0</v>
      </c>
      <c r="K96" s="4">
        <f>INDEX('Paste Calib Data'!$1:$1048576,MATCH($A$86,'Paste Calib Data'!$A:$A,0)+(ROW()-ROW($A$86)-1),COLUMN()-1)</f>
        <v>0</v>
      </c>
      <c r="L96" s="4">
        <f>INDEX('Paste Calib Data'!$1:$1048576,MATCH($A$86,'Paste Calib Data'!$A:$A,0)+(ROW()-ROW($A$86)-1),COLUMN()-1)</f>
        <v>0</v>
      </c>
      <c r="M96" s="4">
        <f>INDEX('Paste Calib Data'!$1:$1048576,MATCH($A$86,'Paste Calib Data'!$A:$A,0)+(ROW()-ROW($A$86)-1),COLUMN()-1)</f>
        <v>0</v>
      </c>
      <c r="N96" s="12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12">
        <f t="shared" si="42"/>
        <v>5.9782609999999998</v>
      </c>
      <c r="C97" s="4">
        <f>INDEX('Paste Calib Data'!$1:$1048576,MATCH($A$86,'Paste Calib Data'!$A:$A,0)+(ROW()-ROW($A$86)-1),COLUMN()-1)</f>
        <v>5.9782609999999998</v>
      </c>
      <c r="D97" s="4">
        <f>INDEX('Paste Calib Data'!$1:$1048576,MATCH($A$86,'Paste Calib Data'!$A:$A,0)+(ROW()-ROW($A$86)-1),COLUMN()-1)</f>
        <v>5.9782609999999998</v>
      </c>
      <c r="E97" s="4">
        <f>INDEX('Paste Calib Data'!$1:$1048576,MATCH($A$86,'Paste Calib Data'!$A:$A,0)+(ROW()-ROW($A$86)-1),COLUMN()-1)</f>
        <v>5.9782609999999998</v>
      </c>
      <c r="F97" s="4">
        <f>INDEX('Paste Calib Data'!$1:$1048576,MATCH($A$86,'Paste Calib Data'!$A:$A,0)+(ROW()-ROW($A$86)-1),COLUMN()-1)</f>
        <v>5.9782609999999998</v>
      </c>
      <c r="G97" s="4">
        <f>INDEX('Paste Calib Data'!$1:$1048576,MATCH($A$86,'Paste Calib Data'!$A:$A,0)+(ROW()-ROW($A$86)-1),COLUMN()-1)</f>
        <v>0</v>
      </c>
      <c r="H97" s="4">
        <f>INDEX('Paste Calib Data'!$1:$1048576,MATCH($A$86,'Paste Calib Data'!$A:$A,0)+(ROW()-ROW($A$86)-1),COLUMN()-1)</f>
        <v>0</v>
      </c>
      <c r="I97" s="4">
        <f>INDEX('Paste Calib Data'!$1:$1048576,MATCH($A$86,'Paste Calib Data'!$A:$A,0)+(ROW()-ROW($A$86)-1),COLUMN()-1)</f>
        <v>0</v>
      </c>
      <c r="J97" s="4">
        <f>INDEX('Paste Calib Data'!$1:$1048576,MATCH($A$86,'Paste Calib Data'!$A:$A,0)+(ROW()-ROW($A$86)-1),COLUMN()-1)</f>
        <v>0</v>
      </c>
      <c r="K97" s="4">
        <f>INDEX('Paste Calib Data'!$1:$1048576,MATCH($A$86,'Paste Calib Data'!$A:$A,0)+(ROW()-ROW($A$86)-1),COLUMN()-1)</f>
        <v>0</v>
      </c>
      <c r="L97" s="4">
        <f>INDEX('Paste Calib Data'!$1:$1048576,MATCH($A$86,'Paste Calib Data'!$A:$A,0)+(ROW()-ROW($A$86)-1),COLUMN()-1)</f>
        <v>0</v>
      </c>
      <c r="M97" s="4">
        <f>INDEX('Paste Calib Data'!$1:$1048576,MATCH($A$86,'Paste Calib Data'!$A:$A,0)+(ROW()-ROW($A$86)-1),COLUMN()-1)</f>
        <v>0</v>
      </c>
      <c r="N97" s="12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12">
        <f t="shared" si="42"/>
        <v>5.9782609999999998</v>
      </c>
      <c r="C98" s="4">
        <f>INDEX('Paste Calib Data'!$1:$1048576,MATCH($A$86,'Paste Calib Data'!$A:$A,0)+(ROW()-ROW($A$86)-1),COLUMN()-1)</f>
        <v>5.9782609999999998</v>
      </c>
      <c r="D98" s="4">
        <f>INDEX('Paste Calib Data'!$1:$1048576,MATCH($A$86,'Paste Calib Data'!$A:$A,0)+(ROW()-ROW($A$86)-1),COLUMN()-1)</f>
        <v>5.9782609999999998</v>
      </c>
      <c r="E98" s="4">
        <f>INDEX('Paste Calib Data'!$1:$1048576,MATCH($A$86,'Paste Calib Data'!$A:$A,0)+(ROW()-ROW($A$86)-1),COLUMN()-1)</f>
        <v>5.9782609999999998</v>
      </c>
      <c r="F98" s="4">
        <f>INDEX('Paste Calib Data'!$1:$1048576,MATCH($A$86,'Paste Calib Data'!$A:$A,0)+(ROW()-ROW($A$86)-1),COLUMN()-1)</f>
        <v>5.9782609999999998</v>
      </c>
      <c r="G98" s="4">
        <f>INDEX('Paste Calib Data'!$1:$1048576,MATCH($A$86,'Paste Calib Data'!$A:$A,0)+(ROW()-ROW($A$86)-1),COLUMN()-1)</f>
        <v>0</v>
      </c>
      <c r="H98" s="4">
        <f>INDEX('Paste Calib Data'!$1:$1048576,MATCH($A$86,'Paste Calib Data'!$A:$A,0)+(ROW()-ROW($A$86)-1),COLUMN()-1)</f>
        <v>0</v>
      </c>
      <c r="I98" s="4">
        <f>INDEX('Paste Calib Data'!$1:$1048576,MATCH($A$86,'Paste Calib Data'!$A:$A,0)+(ROW()-ROW($A$86)-1),COLUMN()-1)</f>
        <v>0</v>
      </c>
      <c r="J98" s="4">
        <f>INDEX('Paste Calib Data'!$1:$1048576,MATCH($A$86,'Paste Calib Data'!$A:$A,0)+(ROW()-ROW($A$86)-1),COLUMN()-1)</f>
        <v>0</v>
      </c>
      <c r="K98" s="4">
        <f>INDEX('Paste Calib Data'!$1:$1048576,MATCH($A$86,'Paste Calib Data'!$A:$A,0)+(ROW()-ROW($A$86)-1),COLUMN()-1)</f>
        <v>0</v>
      </c>
      <c r="L98" s="4">
        <f>INDEX('Paste Calib Data'!$1:$1048576,MATCH($A$86,'Paste Calib Data'!$A:$A,0)+(ROW()-ROW($A$86)-1),COLUMN()-1)</f>
        <v>0</v>
      </c>
      <c r="M98" s="4">
        <f>INDEX('Paste Calib Data'!$1:$1048576,MATCH($A$86,'Paste Calib Data'!$A:$A,0)+(ROW()-ROW($A$86)-1),COLUMN()-1)</f>
        <v>0</v>
      </c>
      <c r="N98" s="12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12">
        <f t="shared" si="42"/>
        <v>6.9972830000000004</v>
      </c>
      <c r="C99" s="4">
        <f>INDEX('Paste Calib Data'!$1:$1048576,MATCH($A$86,'Paste Calib Data'!$A:$A,0)+(ROW()-ROW($A$86)-1),COLUMN()-1)</f>
        <v>6.9972830000000004</v>
      </c>
      <c r="D99" s="4">
        <f>INDEX('Paste Calib Data'!$1:$1048576,MATCH($A$86,'Paste Calib Data'!$A:$A,0)+(ROW()-ROW($A$86)-1),COLUMN()-1)</f>
        <v>6.9972830000000004</v>
      </c>
      <c r="E99" s="4">
        <f>INDEX('Paste Calib Data'!$1:$1048576,MATCH($A$86,'Paste Calib Data'!$A:$A,0)+(ROW()-ROW($A$86)-1),COLUMN()-1)</f>
        <v>6.9972830000000004</v>
      </c>
      <c r="F99" s="4">
        <f>INDEX('Paste Calib Data'!$1:$1048576,MATCH($A$86,'Paste Calib Data'!$A:$A,0)+(ROW()-ROW($A$86)-1),COLUMN()-1)</f>
        <v>5.9782609999999998</v>
      </c>
      <c r="G99" s="4">
        <f>INDEX('Paste Calib Data'!$1:$1048576,MATCH($A$86,'Paste Calib Data'!$A:$A,0)+(ROW()-ROW($A$86)-1),COLUMN()-1)</f>
        <v>0</v>
      </c>
      <c r="H99" s="4">
        <f>INDEX('Paste Calib Data'!$1:$1048576,MATCH($A$86,'Paste Calib Data'!$A:$A,0)+(ROW()-ROW($A$86)-1),COLUMN()-1)</f>
        <v>0</v>
      </c>
      <c r="I99" s="4">
        <f>INDEX('Paste Calib Data'!$1:$1048576,MATCH($A$86,'Paste Calib Data'!$A:$A,0)+(ROW()-ROW($A$86)-1),COLUMN()-1)</f>
        <v>0</v>
      </c>
      <c r="J99" s="4">
        <f>INDEX('Paste Calib Data'!$1:$1048576,MATCH($A$86,'Paste Calib Data'!$A:$A,0)+(ROW()-ROW($A$86)-1),COLUMN()-1)</f>
        <v>0</v>
      </c>
      <c r="K99" s="4">
        <f>INDEX('Paste Calib Data'!$1:$1048576,MATCH($A$86,'Paste Calib Data'!$A:$A,0)+(ROW()-ROW($A$86)-1),COLUMN()-1)</f>
        <v>0</v>
      </c>
      <c r="L99" s="4">
        <f>INDEX('Paste Calib Data'!$1:$1048576,MATCH($A$86,'Paste Calib Data'!$A:$A,0)+(ROW()-ROW($A$86)-1),COLUMN()-1)</f>
        <v>0</v>
      </c>
      <c r="M99" s="4">
        <f>INDEX('Paste Calib Data'!$1:$1048576,MATCH($A$86,'Paste Calib Data'!$A:$A,0)+(ROW()-ROW($A$86)-1),COLUMN()-1)</f>
        <v>0</v>
      </c>
      <c r="N99" s="12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12">
        <f t="shared" si="42"/>
        <v>12.024457</v>
      </c>
      <c r="C100" s="4">
        <f>INDEX('Paste Calib Data'!$1:$1048576,MATCH($A$86,'Paste Calib Data'!$A:$A,0)+(ROW()-ROW($A$86)-1),COLUMN()-1)</f>
        <v>12.024457</v>
      </c>
      <c r="D100" s="4">
        <f>INDEX('Paste Calib Data'!$1:$1048576,MATCH($A$86,'Paste Calib Data'!$A:$A,0)+(ROW()-ROW($A$86)-1),COLUMN()-1)</f>
        <v>12.024457</v>
      </c>
      <c r="E100" s="4">
        <f>INDEX('Paste Calib Data'!$1:$1048576,MATCH($A$86,'Paste Calib Data'!$A:$A,0)+(ROW()-ROW($A$86)-1),COLUMN()-1)</f>
        <v>12.024457</v>
      </c>
      <c r="F100" s="4">
        <f>INDEX('Paste Calib Data'!$1:$1048576,MATCH($A$86,'Paste Calib Data'!$A:$A,0)+(ROW()-ROW($A$86)-1),COLUMN()-1)</f>
        <v>5.9782609999999998</v>
      </c>
      <c r="G100" s="4">
        <f>INDEX('Paste Calib Data'!$1:$1048576,MATCH($A$86,'Paste Calib Data'!$A:$A,0)+(ROW()-ROW($A$86)-1),COLUMN()-1)</f>
        <v>0</v>
      </c>
      <c r="H100" s="4">
        <f>INDEX('Paste Calib Data'!$1:$1048576,MATCH($A$86,'Paste Calib Data'!$A:$A,0)+(ROW()-ROW($A$86)-1),COLUMN()-1)</f>
        <v>0</v>
      </c>
      <c r="I100" s="4">
        <f>INDEX('Paste Calib Data'!$1:$1048576,MATCH($A$86,'Paste Calib Data'!$A:$A,0)+(ROW()-ROW($A$86)-1),COLUMN()-1)</f>
        <v>0</v>
      </c>
      <c r="J100" s="4">
        <f>INDEX('Paste Calib Data'!$1:$1048576,MATCH($A$86,'Paste Calib Data'!$A:$A,0)+(ROW()-ROW($A$86)-1),COLUMN()-1)</f>
        <v>0</v>
      </c>
      <c r="K100" s="4">
        <f>INDEX('Paste Calib Data'!$1:$1048576,MATCH($A$86,'Paste Calib Data'!$A:$A,0)+(ROW()-ROW($A$86)-1),COLUMN()-1)</f>
        <v>0</v>
      </c>
      <c r="L100" s="4">
        <f>INDEX('Paste Calib Data'!$1:$1048576,MATCH($A$86,'Paste Calib Data'!$A:$A,0)+(ROW()-ROW($A$86)-1),COLUMN()-1)</f>
        <v>0</v>
      </c>
      <c r="M100" s="4">
        <f>INDEX('Paste Calib Data'!$1:$1048576,MATCH($A$86,'Paste Calib Data'!$A:$A,0)+(ROW()-ROW($A$86)-1),COLUMN()-1)</f>
        <v>0</v>
      </c>
      <c r="N100" s="12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12">
        <f t="shared" si="42"/>
        <v>0</v>
      </c>
      <c r="C101" s="4">
        <f>INDEX('Paste Calib Data'!$1:$1048576,MATCH($A$86,'Paste Calib Data'!$A:$A,0)+(ROW()-ROW($A$86)-1),COLUMN()-1)</f>
        <v>0</v>
      </c>
      <c r="D101" s="4">
        <f>INDEX('Paste Calib Data'!$1:$1048576,MATCH($A$86,'Paste Calib Data'!$A:$A,0)+(ROW()-ROW($A$86)-1),COLUMN()-1)</f>
        <v>0</v>
      </c>
      <c r="E101" s="4">
        <f>INDEX('Paste Calib Data'!$1:$1048576,MATCH($A$86,'Paste Calib Data'!$A:$A,0)+(ROW()-ROW($A$86)-1),COLUMN()-1)</f>
        <v>0</v>
      </c>
      <c r="F101" s="4">
        <f>INDEX('Paste Calib Data'!$1:$1048576,MATCH($A$86,'Paste Calib Data'!$A:$A,0)+(ROW()-ROW($A$86)-1),COLUMN()-1)</f>
        <v>0</v>
      </c>
      <c r="G101" s="4">
        <f>INDEX('Paste Calib Data'!$1:$1048576,MATCH($A$86,'Paste Calib Data'!$A:$A,0)+(ROW()-ROW($A$86)-1),COLUMN()-1)</f>
        <v>0</v>
      </c>
      <c r="H101" s="4">
        <f>INDEX('Paste Calib Data'!$1:$1048576,MATCH($A$86,'Paste Calib Data'!$A:$A,0)+(ROW()-ROW($A$86)-1),COLUMN()-1)</f>
        <v>0</v>
      </c>
      <c r="I101" s="4">
        <f>INDEX('Paste Calib Data'!$1:$1048576,MATCH($A$86,'Paste Calib Data'!$A:$A,0)+(ROW()-ROW($A$86)-1),COLUMN()-1)</f>
        <v>0</v>
      </c>
      <c r="J101" s="4">
        <f>INDEX('Paste Calib Data'!$1:$1048576,MATCH($A$86,'Paste Calib Data'!$A:$A,0)+(ROW()-ROW($A$86)-1),COLUMN()-1)</f>
        <v>0</v>
      </c>
      <c r="K101" s="4">
        <f>INDEX('Paste Calib Data'!$1:$1048576,MATCH($A$86,'Paste Calib Data'!$A:$A,0)+(ROW()-ROW($A$86)-1),COLUMN()-1)</f>
        <v>0</v>
      </c>
      <c r="L101" s="4">
        <f>INDEX('Paste Calib Data'!$1:$1048576,MATCH($A$86,'Paste Calib Data'!$A:$A,0)+(ROW()-ROW($A$86)-1),COLUMN()-1)</f>
        <v>0</v>
      </c>
      <c r="M101" s="4">
        <f>INDEX('Paste Calib Data'!$1:$1048576,MATCH($A$86,'Paste Calib Data'!$A:$A,0)+(ROW()-ROW($A$86)-1),COLUMN()-1)</f>
        <v>0</v>
      </c>
      <c r="N101" s="12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12">
        <f>C102</f>
        <v>0</v>
      </c>
      <c r="C102" s="4">
        <f>INDEX('Paste Calib Data'!$1:$1048576,MATCH($A$86,'Paste Calib Data'!$A:$A,0)+(ROW()-ROW($A$86)-1),COLUMN()-1)</f>
        <v>0</v>
      </c>
      <c r="D102" s="4">
        <f>INDEX('Paste Calib Data'!$1:$1048576,MATCH($A$86,'Paste Calib Data'!$A:$A,0)+(ROW()-ROW($A$86)-1),COLUMN()-1)</f>
        <v>0</v>
      </c>
      <c r="E102" s="4">
        <f>INDEX('Paste Calib Data'!$1:$1048576,MATCH($A$86,'Paste Calib Data'!$A:$A,0)+(ROW()-ROW($A$86)-1),COLUMN()-1)</f>
        <v>0</v>
      </c>
      <c r="F102" s="4">
        <f>INDEX('Paste Calib Data'!$1:$1048576,MATCH($A$86,'Paste Calib Data'!$A:$A,0)+(ROW()-ROW($A$86)-1),COLUMN()-1)</f>
        <v>0</v>
      </c>
      <c r="G102" s="4">
        <f>INDEX('Paste Calib Data'!$1:$1048576,MATCH($A$86,'Paste Calib Data'!$A:$A,0)+(ROW()-ROW($A$86)-1),COLUMN()-1)</f>
        <v>0</v>
      </c>
      <c r="H102" s="4">
        <f>INDEX('Paste Calib Data'!$1:$1048576,MATCH($A$86,'Paste Calib Data'!$A:$A,0)+(ROW()-ROW($A$86)-1),COLUMN()-1)</f>
        <v>0</v>
      </c>
      <c r="I102" s="4">
        <f>INDEX('Paste Calib Data'!$1:$1048576,MATCH($A$86,'Paste Calib Data'!$A:$A,0)+(ROW()-ROW($A$86)-1),COLUMN()-1)</f>
        <v>0</v>
      </c>
      <c r="J102" s="4">
        <f>INDEX('Paste Calib Data'!$1:$1048576,MATCH($A$86,'Paste Calib Data'!$A:$A,0)+(ROW()-ROW($A$86)-1),COLUMN()-1)</f>
        <v>0</v>
      </c>
      <c r="K102" s="4">
        <f>INDEX('Paste Calib Data'!$1:$1048576,MATCH($A$86,'Paste Calib Data'!$A:$A,0)+(ROW()-ROW($A$86)-1),COLUMN()-1)</f>
        <v>0</v>
      </c>
      <c r="L102" s="4">
        <f>INDEX('Paste Calib Data'!$1:$1048576,MATCH($A$86,'Paste Calib Data'!$A:$A,0)+(ROW()-ROW($A$86)-1),COLUMN()-1)</f>
        <v>0</v>
      </c>
      <c r="M102" s="4">
        <f>INDEX('Paste Calib Data'!$1:$1048576,MATCH($A$86,'Paste Calib Data'!$A:$A,0)+(ROW()-ROW($A$86)-1),COLUMN()-1)</f>
        <v>0</v>
      </c>
      <c r="N102" s="12">
        <f>M102</f>
        <v>0</v>
      </c>
    </row>
    <row r="103" spans="1:14" x14ac:dyDescent="0.25">
      <c r="A103" s="13">
        <f>A102+1</f>
        <v>2201</v>
      </c>
      <c r="B103" s="12">
        <f>B102</f>
        <v>0</v>
      </c>
      <c r="C103" s="12">
        <f>C102</f>
        <v>0</v>
      </c>
      <c r="D103" s="12">
        <f t="shared" ref="D103" si="44">D102</f>
        <v>0</v>
      </c>
      <c r="E103" s="12">
        <f t="shared" ref="E103" si="45">E102</f>
        <v>0</v>
      </c>
      <c r="F103" s="12">
        <f t="shared" ref="F103" si="46">F102</f>
        <v>0</v>
      </c>
      <c r="G103" s="12">
        <f t="shared" ref="G103" si="47">G102</f>
        <v>0</v>
      </c>
      <c r="H103" s="12">
        <f t="shared" ref="H103" si="48">H102</f>
        <v>0</v>
      </c>
      <c r="I103" s="12">
        <f t="shared" ref="I103" si="49">I102</f>
        <v>0</v>
      </c>
      <c r="J103" s="12">
        <f t="shared" ref="J103" si="50">J102</f>
        <v>0</v>
      </c>
      <c r="K103" s="12">
        <f t="shared" ref="K103" si="51">K102</f>
        <v>0</v>
      </c>
      <c r="L103" s="12">
        <f t="shared" ref="L103" si="52">L102</f>
        <v>0</v>
      </c>
      <c r="M103" s="12">
        <f t="shared" ref="M103" si="53">M102</f>
        <v>0</v>
      </c>
      <c r="N103" s="12">
        <f t="shared" ref="N103" si="54">N102</f>
        <v>0</v>
      </c>
    </row>
    <row r="105" spans="1:14" x14ac:dyDescent="0.25">
      <c r="A105" s="17" t="s">
        <v>131</v>
      </c>
      <c r="B105" s="51" t="str">
        <f>INDEX('Paste Calib Data'!$1:$1048576,MATCH($A$105,'Paste Calib Data'!$A:$A,0)+(ROW()-ROW($A$105)),COLUMN())</f>
        <v>Post Quantity, Coolant Temp Adjust Multiplier</v>
      </c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13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12">
        <f>J107+1</f>
        <v>62</v>
      </c>
    </row>
    <row r="108" spans="1:14" x14ac:dyDescent="0.25">
      <c r="A108" s="13">
        <f>A109-1</f>
        <v>-21</v>
      </c>
      <c r="B108" s="12">
        <f>B109</f>
        <v>1.0000020000000001</v>
      </c>
      <c r="C108" s="12">
        <f t="shared" ref="C108:K108" si="55">C109</f>
        <v>1.0000020000000001</v>
      </c>
      <c r="D108" s="12">
        <f t="shared" si="55"/>
        <v>1.0000020000000001</v>
      </c>
      <c r="E108" s="12">
        <f t="shared" si="55"/>
        <v>1.0000020000000001</v>
      </c>
      <c r="F108" s="12">
        <f t="shared" si="55"/>
        <v>1.0000020000000001</v>
      </c>
      <c r="G108" s="12">
        <f t="shared" si="55"/>
        <v>1.0000020000000001</v>
      </c>
      <c r="H108" s="12">
        <f t="shared" si="55"/>
        <v>1.0000020000000001</v>
      </c>
      <c r="I108" s="12">
        <f t="shared" si="55"/>
        <v>0</v>
      </c>
      <c r="J108" s="12">
        <f t="shared" si="55"/>
        <v>0</v>
      </c>
      <c r="K108" s="12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12">
        <f>C109</f>
        <v>1.0000020000000001</v>
      </c>
      <c r="C109" s="4">
        <f>INDEX('Paste Calib Data'!$1:$1048576,MATCH($A$105,'Paste Calib Data'!$A:$A,0)+(ROW()-ROW($A$105)-1),COLUMN()-1)</f>
        <v>1.0000020000000001</v>
      </c>
      <c r="D109" s="4">
        <f>INDEX('Paste Calib Data'!$1:$1048576,MATCH($A$105,'Paste Calib Data'!$A:$A,0)+(ROW()-ROW($A$105)-1),COLUMN()-1)</f>
        <v>1.0000020000000001</v>
      </c>
      <c r="E109" s="4">
        <f>INDEX('Paste Calib Data'!$1:$1048576,MATCH($A$105,'Paste Calib Data'!$A:$A,0)+(ROW()-ROW($A$105)-1),COLUMN()-1)</f>
        <v>1.0000020000000001</v>
      </c>
      <c r="F109" s="4">
        <f>INDEX('Paste Calib Data'!$1:$1048576,MATCH($A$105,'Paste Calib Data'!$A:$A,0)+(ROW()-ROW($A$105)-1),COLUMN()-1)</f>
        <v>1.0000020000000001</v>
      </c>
      <c r="G109" s="4">
        <f>INDEX('Paste Calib Data'!$1:$1048576,MATCH($A$105,'Paste Calib Data'!$A:$A,0)+(ROW()-ROW($A$105)-1),COLUMN()-1)</f>
        <v>1.0000020000000001</v>
      </c>
      <c r="H109" s="4">
        <f>INDEX('Paste Calib Data'!$1:$1048576,MATCH($A$105,'Paste Calib Data'!$A:$A,0)+(ROW()-ROW($A$105)-1),COLUMN()-1)</f>
        <v>1.0000020000000001</v>
      </c>
      <c r="I109" s="4">
        <f>INDEX('Paste Calib Data'!$1:$1048576,MATCH($A$105,'Paste Calib Data'!$A:$A,0)+(ROW()-ROW($A$105)-1),COLUMN()-1)</f>
        <v>0</v>
      </c>
      <c r="J109" s="4">
        <f>INDEX('Paste Calib Data'!$1:$1048576,MATCH($A$105,'Paste Calib Data'!$A:$A,0)+(ROW()-ROW($A$105)-1),COLUMN()-1)</f>
        <v>0</v>
      </c>
      <c r="K109" s="12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12">
        <f t="shared" ref="B110:B116" si="57">C110</f>
        <v>1.0000020000000001</v>
      </c>
      <c r="C110" s="4">
        <f>INDEX('Paste Calib Data'!$1:$1048576,MATCH($A$105,'Paste Calib Data'!$A:$A,0)+(ROW()-ROW($A$105)-1),COLUMN()-1)</f>
        <v>1.0000020000000001</v>
      </c>
      <c r="D110" s="4">
        <f>INDEX('Paste Calib Data'!$1:$1048576,MATCH($A$105,'Paste Calib Data'!$A:$A,0)+(ROW()-ROW($A$105)-1),COLUMN()-1)</f>
        <v>1.0000020000000001</v>
      </c>
      <c r="E110" s="4">
        <f>INDEX('Paste Calib Data'!$1:$1048576,MATCH($A$105,'Paste Calib Data'!$A:$A,0)+(ROW()-ROW($A$105)-1),COLUMN()-1)</f>
        <v>1.0000020000000001</v>
      </c>
      <c r="F110" s="4">
        <f>INDEX('Paste Calib Data'!$1:$1048576,MATCH($A$105,'Paste Calib Data'!$A:$A,0)+(ROW()-ROW($A$105)-1),COLUMN()-1)</f>
        <v>1.0000020000000001</v>
      </c>
      <c r="G110" s="4">
        <f>INDEX('Paste Calib Data'!$1:$1048576,MATCH($A$105,'Paste Calib Data'!$A:$A,0)+(ROW()-ROW($A$105)-1),COLUMN()-1)</f>
        <v>1.0000020000000001</v>
      </c>
      <c r="H110" s="4">
        <f>INDEX('Paste Calib Data'!$1:$1048576,MATCH($A$105,'Paste Calib Data'!$A:$A,0)+(ROW()-ROW($A$105)-1),COLUMN()-1)</f>
        <v>1.0000020000000001</v>
      </c>
      <c r="I110" s="4">
        <f>INDEX('Paste Calib Data'!$1:$1048576,MATCH($A$105,'Paste Calib Data'!$A:$A,0)+(ROW()-ROW($A$105)-1),COLUMN()-1)</f>
        <v>0</v>
      </c>
      <c r="J110" s="4">
        <f>INDEX('Paste Calib Data'!$1:$1048576,MATCH($A$105,'Paste Calib Data'!$A:$A,0)+(ROW()-ROW($A$105)-1),COLUMN()-1)</f>
        <v>0</v>
      </c>
      <c r="K110" s="12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12">
        <f t="shared" si="57"/>
        <v>1.0000020000000001</v>
      </c>
      <c r="C111" s="4">
        <f>INDEX('Paste Calib Data'!$1:$1048576,MATCH($A$105,'Paste Calib Data'!$A:$A,0)+(ROW()-ROW($A$105)-1),COLUMN()-1)</f>
        <v>1.0000020000000001</v>
      </c>
      <c r="D111" s="4">
        <f>INDEX('Paste Calib Data'!$1:$1048576,MATCH($A$105,'Paste Calib Data'!$A:$A,0)+(ROW()-ROW($A$105)-1),COLUMN()-1)</f>
        <v>1.0000020000000001</v>
      </c>
      <c r="E111" s="4">
        <f>INDEX('Paste Calib Data'!$1:$1048576,MATCH($A$105,'Paste Calib Data'!$A:$A,0)+(ROW()-ROW($A$105)-1),COLUMN()-1)</f>
        <v>1.0000020000000001</v>
      </c>
      <c r="F111" s="4">
        <f>INDEX('Paste Calib Data'!$1:$1048576,MATCH($A$105,'Paste Calib Data'!$A:$A,0)+(ROW()-ROW($A$105)-1),COLUMN()-1)</f>
        <v>1.0000020000000001</v>
      </c>
      <c r="G111" s="4">
        <f>INDEX('Paste Calib Data'!$1:$1048576,MATCH($A$105,'Paste Calib Data'!$A:$A,0)+(ROW()-ROW($A$105)-1),COLUMN()-1)</f>
        <v>1.0000020000000001</v>
      </c>
      <c r="H111" s="4">
        <f>INDEX('Paste Calib Data'!$1:$1048576,MATCH($A$105,'Paste Calib Data'!$A:$A,0)+(ROW()-ROW($A$105)-1),COLUMN()-1)</f>
        <v>1.0000020000000001</v>
      </c>
      <c r="I111" s="4">
        <f>INDEX('Paste Calib Data'!$1:$1048576,MATCH($A$105,'Paste Calib Data'!$A:$A,0)+(ROW()-ROW($A$105)-1),COLUMN()-1)</f>
        <v>0</v>
      </c>
      <c r="J111" s="4">
        <f>INDEX('Paste Calib Data'!$1:$1048576,MATCH($A$105,'Paste Calib Data'!$A:$A,0)+(ROW()-ROW($A$105)-1),COLUMN()-1)</f>
        <v>0</v>
      </c>
      <c r="K111" s="12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12">
        <f t="shared" si="57"/>
        <v>1.0000020000000001</v>
      </c>
      <c r="C112" s="4">
        <f>INDEX('Paste Calib Data'!$1:$1048576,MATCH($A$105,'Paste Calib Data'!$A:$A,0)+(ROW()-ROW($A$105)-1),COLUMN()-1)</f>
        <v>1.0000020000000001</v>
      </c>
      <c r="D112" s="4">
        <f>INDEX('Paste Calib Data'!$1:$1048576,MATCH($A$105,'Paste Calib Data'!$A:$A,0)+(ROW()-ROW($A$105)-1),COLUMN()-1)</f>
        <v>1.0000020000000001</v>
      </c>
      <c r="E112" s="4">
        <f>INDEX('Paste Calib Data'!$1:$1048576,MATCH($A$105,'Paste Calib Data'!$A:$A,0)+(ROW()-ROW($A$105)-1),COLUMN()-1)</f>
        <v>1.0000020000000001</v>
      </c>
      <c r="F112" s="4">
        <f>INDEX('Paste Calib Data'!$1:$1048576,MATCH($A$105,'Paste Calib Data'!$A:$A,0)+(ROW()-ROW($A$105)-1),COLUMN()-1)</f>
        <v>1.0000020000000001</v>
      </c>
      <c r="G112" s="4">
        <f>INDEX('Paste Calib Data'!$1:$1048576,MATCH($A$105,'Paste Calib Data'!$A:$A,0)+(ROW()-ROW($A$105)-1),COLUMN()-1)</f>
        <v>1.0000020000000001</v>
      </c>
      <c r="H112" s="4">
        <f>INDEX('Paste Calib Data'!$1:$1048576,MATCH($A$105,'Paste Calib Data'!$A:$A,0)+(ROW()-ROW($A$105)-1),COLUMN()-1)</f>
        <v>1.0000020000000001</v>
      </c>
      <c r="I112" s="4">
        <f>INDEX('Paste Calib Data'!$1:$1048576,MATCH($A$105,'Paste Calib Data'!$A:$A,0)+(ROW()-ROW($A$105)-1),COLUMN()-1)</f>
        <v>0</v>
      </c>
      <c r="J112" s="4">
        <f>INDEX('Paste Calib Data'!$1:$1048576,MATCH($A$105,'Paste Calib Data'!$A:$A,0)+(ROW()-ROW($A$105)-1),COLUMN()-1)</f>
        <v>0</v>
      </c>
      <c r="K112" s="12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12">
        <f t="shared" si="57"/>
        <v>1.0000020000000001</v>
      </c>
      <c r="C113" s="4">
        <f>INDEX('Paste Calib Data'!$1:$1048576,MATCH($A$105,'Paste Calib Data'!$A:$A,0)+(ROW()-ROW($A$105)-1),COLUMN()-1)</f>
        <v>1.0000020000000001</v>
      </c>
      <c r="D113" s="4">
        <f>INDEX('Paste Calib Data'!$1:$1048576,MATCH($A$105,'Paste Calib Data'!$A:$A,0)+(ROW()-ROW($A$105)-1),COLUMN()-1)</f>
        <v>1.0000020000000001</v>
      </c>
      <c r="E113" s="4">
        <f>INDEX('Paste Calib Data'!$1:$1048576,MATCH($A$105,'Paste Calib Data'!$A:$A,0)+(ROW()-ROW($A$105)-1),COLUMN()-1)</f>
        <v>1.0000020000000001</v>
      </c>
      <c r="F113" s="4">
        <f>INDEX('Paste Calib Data'!$1:$1048576,MATCH($A$105,'Paste Calib Data'!$A:$A,0)+(ROW()-ROW($A$105)-1),COLUMN()-1)</f>
        <v>1.0000020000000001</v>
      </c>
      <c r="G113" s="4">
        <f>INDEX('Paste Calib Data'!$1:$1048576,MATCH($A$105,'Paste Calib Data'!$A:$A,0)+(ROW()-ROW($A$105)-1),COLUMN()-1)</f>
        <v>1.0000020000000001</v>
      </c>
      <c r="H113" s="4">
        <f>INDEX('Paste Calib Data'!$1:$1048576,MATCH($A$105,'Paste Calib Data'!$A:$A,0)+(ROW()-ROW($A$105)-1),COLUMN()-1)</f>
        <v>1.0000020000000001</v>
      </c>
      <c r="I113" s="4">
        <f>INDEX('Paste Calib Data'!$1:$1048576,MATCH($A$105,'Paste Calib Data'!$A:$A,0)+(ROW()-ROW($A$105)-1),COLUMN()-1)</f>
        <v>0</v>
      </c>
      <c r="J113" s="4">
        <f>INDEX('Paste Calib Data'!$1:$1048576,MATCH($A$105,'Paste Calib Data'!$A:$A,0)+(ROW()-ROW($A$105)-1),COLUMN()-1)</f>
        <v>0</v>
      </c>
      <c r="K113" s="12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12">
        <f t="shared" si="57"/>
        <v>1.0000020000000001</v>
      </c>
      <c r="C114" s="4">
        <f>INDEX('Paste Calib Data'!$1:$1048576,MATCH($A$105,'Paste Calib Data'!$A:$A,0)+(ROW()-ROW($A$105)-1),COLUMN()-1)</f>
        <v>1.0000020000000001</v>
      </c>
      <c r="D114" s="4">
        <f>INDEX('Paste Calib Data'!$1:$1048576,MATCH($A$105,'Paste Calib Data'!$A:$A,0)+(ROW()-ROW($A$105)-1),COLUMN()-1)</f>
        <v>1.0000020000000001</v>
      </c>
      <c r="E114" s="4">
        <f>INDEX('Paste Calib Data'!$1:$1048576,MATCH($A$105,'Paste Calib Data'!$A:$A,0)+(ROW()-ROW($A$105)-1),COLUMN()-1)</f>
        <v>1.0000020000000001</v>
      </c>
      <c r="F114" s="4">
        <f>INDEX('Paste Calib Data'!$1:$1048576,MATCH($A$105,'Paste Calib Data'!$A:$A,0)+(ROW()-ROW($A$105)-1),COLUMN()-1)</f>
        <v>1.0000020000000001</v>
      </c>
      <c r="G114" s="4">
        <f>INDEX('Paste Calib Data'!$1:$1048576,MATCH($A$105,'Paste Calib Data'!$A:$A,0)+(ROW()-ROW($A$105)-1),COLUMN()-1)</f>
        <v>1.0000020000000001</v>
      </c>
      <c r="H114" s="4">
        <f>INDEX('Paste Calib Data'!$1:$1048576,MATCH($A$105,'Paste Calib Data'!$A:$A,0)+(ROW()-ROW($A$105)-1),COLUMN()-1)</f>
        <v>1.0000020000000001</v>
      </c>
      <c r="I114" s="4">
        <f>INDEX('Paste Calib Data'!$1:$1048576,MATCH($A$105,'Paste Calib Data'!$A:$A,0)+(ROW()-ROW($A$105)-1),COLUMN()-1)</f>
        <v>0</v>
      </c>
      <c r="J114" s="4">
        <f>INDEX('Paste Calib Data'!$1:$1048576,MATCH($A$105,'Paste Calib Data'!$A:$A,0)+(ROW()-ROW($A$105)-1),COLUMN()-1)</f>
        <v>0</v>
      </c>
      <c r="K114" s="12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12">
        <f t="shared" si="57"/>
        <v>1.0000020000000001</v>
      </c>
      <c r="C115" s="4">
        <f>INDEX('Paste Calib Data'!$1:$1048576,MATCH($A$105,'Paste Calib Data'!$A:$A,0)+(ROW()-ROW($A$105)-1),COLUMN()-1)</f>
        <v>1.0000020000000001</v>
      </c>
      <c r="D115" s="4">
        <f>INDEX('Paste Calib Data'!$1:$1048576,MATCH($A$105,'Paste Calib Data'!$A:$A,0)+(ROW()-ROW($A$105)-1),COLUMN()-1)</f>
        <v>1.0000020000000001</v>
      </c>
      <c r="E115" s="4">
        <f>INDEX('Paste Calib Data'!$1:$1048576,MATCH($A$105,'Paste Calib Data'!$A:$A,0)+(ROW()-ROW($A$105)-1),COLUMN()-1)</f>
        <v>1.0000020000000001</v>
      </c>
      <c r="F115" s="4">
        <f>INDEX('Paste Calib Data'!$1:$1048576,MATCH($A$105,'Paste Calib Data'!$A:$A,0)+(ROW()-ROW($A$105)-1),COLUMN()-1)</f>
        <v>1.0000020000000001</v>
      </c>
      <c r="G115" s="4">
        <f>INDEX('Paste Calib Data'!$1:$1048576,MATCH($A$105,'Paste Calib Data'!$A:$A,0)+(ROW()-ROW($A$105)-1),COLUMN()-1)</f>
        <v>1.0000020000000001</v>
      </c>
      <c r="H115" s="4">
        <f>INDEX('Paste Calib Data'!$1:$1048576,MATCH($A$105,'Paste Calib Data'!$A:$A,0)+(ROW()-ROW($A$105)-1),COLUMN()-1)</f>
        <v>1.0000020000000001</v>
      </c>
      <c r="I115" s="4">
        <f>INDEX('Paste Calib Data'!$1:$1048576,MATCH($A$105,'Paste Calib Data'!$A:$A,0)+(ROW()-ROW($A$105)-1),COLUMN()-1)</f>
        <v>0</v>
      </c>
      <c r="J115" s="4">
        <f>INDEX('Paste Calib Data'!$1:$1048576,MATCH($A$105,'Paste Calib Data'!$A:$A,0)+(ROW()-ROW($A$105)-1),COLUMN()-1)</f>
        <v>0</v>
      </c>
      <c r="K115" s="12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12">
        <f t="shared" si="57"/>
        <v>0</v>
      </c>
      <c r="C116" s="4">
        <f>INDEX('Paste Calib Data'!$1:$1048576,MATCH($A$105,'Paste Calib Data'!$A:$A,0)+(ROW()-ROW($A$105)-1),COLUMN()-1)</f>
        <v>0</v>
      </c>
      <c r="D116" s="4">
        <f>INDEX('Paste Calib Data'!$1:$1048576,MATCH($A$105,'Paste Calib Data'!$A:$A,0)+(ROW()-ROW($A$105)-1),COLUMN()-1)</f>
        <v>0</v>
      </c>
      <c r="E116" s="4">
        <f>INDEX('Paste Calib Data'!$1:$1048576,MATCH($A$105,'Paste Calib Data'!$A:$A,0)+(ROW()-ROW($A$105)-1),COLUMN()-1)</f>
        <v>0</v>
      </c>
      <c r="F116" s="4">
        <f>INDEX('Paste Calib Data'!$1:$1048576,MATCH($A$105,'Paste Calib Data'!$A:$A,0)+(ROW()-ROW($A$105)-1),COLUMN()-1)</f>
        <v>0</v>
      </c>
      <c r="G116" s="4">
        <f>INDEX('Paste Calib Data'!$1:$1048576,MATCH($A$105,'Paste Calib Data'!$A:$A,0)+(ROW()-ROW($A$105)-1),COLUMN()-1)</f>
        <v>0</v>
      </c>
      <c r="H116" s="4">
        <f>INDEX('Paste Calib Data'!$1:$1048576,MATCH($A$105,'Paste Calib Data'!$A:$A,0)+(ROW()-ROW($A$105)-1),COLUMN()-1)</f>
        <v>0</v>
      </c>
      <c r="I116" s="4">
        <f>INDEX('Paste Calib Data'!$1:$1048576,MATCH($A$105,'Paste Calib Data'!$A:$A,0)+(ROW()-ROW($A$105)-1),COLUMN()-1)</f>
        <v>0</v>
      </c>
      <c r="J116" s="4">
        <f>INDEX('Paste Calib Data'!$1:$1048576,MATCH($A$105,'Paste Calib Data'!$A:$A,0)+(ROW()-ROW($A$105)-1),COLUMN()-1)</f>
        <v>0</v>
      </c>
      <c r="K116" s="12">
        <f t="shared" si="56"/>
        <v>0</v>
      </c>
    </row>
    <row r="117" spans="1:14" x14ac:dyDescent="0.25">
      <c r="A117" s="13">
        <f>A116+1</f>
        <v>121</v>
      </c>
      <c r="B117" s="12">
        <f>B116</f>
        <v>0</v>
      </c>
      <c r="C117" s="12">
        <f>C116</f>
        <v>0</v>
      </c>
      <c r="D117" s="12">
        <f t="shared" ref="D117" si="58">D116</f>
        <v>0</v>
      </c>
      <c r="E117" s="12">
        <f t="shared" ref="E117" si="59">E116</f>
        <v>0</v>
      </c>
      <c r="F117" s="12">
        <f t="shared" ref="F117" si="60">F116</f>
        <v>0</v>
      </c>
      <c r="G117" s="12">
        <f t="shared" ref="G117" si="61">G116</f>
        <v>0</v>
      </c>
      <c r="H117" s="12">
        <f t="shared" ref="H117" si="62">H116</f>
        <v>0</v>
      </c>
      <c r="I117" s="12">
        <f t="shared" ref="I117" si="63">I116</f>
        <v>0</v>
      </c>
      <c r="J117" s="12">
        <f t="shared" ref="J117" si="64">J116</f>
        <v>0</v>
      </c>
      <c r="K117" s="12">
        <f t="shared" ref="K117" si="65">K116</f>
        <v>0</v>
      </c>
    </row>
    <row r="119" spans="1:14" x14ac:dyDescent="0.25">
      <c r="A119" s="17" t="s">
        <v>137</v>
      </c>
      <c r="B119" s="51" t="str">
        <f>INDEX('Paste Calib Data'!$1:$1048576,MATCH($A$119,'Paste Calib Data'!$A:$A,0)+(ROW()-ROW($A$119)),COLUMN())</f>
        <v>Post Quantity, Intake Temp Adjust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13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12">
        <f>M121+1</f>
        <v>201</v>
      </c>
    </row>
    <row r="122" spans="1:14" x14ac:dyDescent="0.25">
      <c r="A122" s="13">
        <f>A123-1</f>
        <v>499</v>
      </c>
      <c r="B122" s="12">
        <f>B123</f>
        <v>0</v>
      </c>
      <c r="C122" s="12">
        <f t="shared" ref="C122:N122" si="66">C123</f>
        <v>0</v>
      </c>
      <c r="D122" s="12">
        <f t="shared" si="66"/>
        <v>0</v>
      </c>
      <c r="E122" s="12">
        <f t="shared" si="66"/>
        <v>0</v>
      </c>
      <c r="F122" s="12">
        <f t="shared" si="66"/>
        <v>0</v>
      </c>
      <c r="G122" s="12">
        <f t="shared" si="66"/>
        <v>0</v>
      </c>
      <c r="H122" s="12">
        <f t="shared" si="66"/>
        <v>0</v>
      </c>
      <c r="I122" s="12">
        <f t="shared" si="66"/>
        <v>0</v>
      </c>
      <c r="J122" s="12">
        <f t="shared" si="66"/>
        <v>0</v>
      </c>
      <c r="K122" s="12">
        <f t="shared" si="66"/>
        <v>0</v>
      </c>
      <c r="L122" s="12">
        <f t="shared" si="66"/>
        <v>0</v>
      </c>
      <c r="M122" s="12">
        <f t="shared" si="66"/>
        <v>0</v>
      </c>
      <c r="N122" s="12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12">
        <f t="shared" ref="B123:B134" si="67">C123</f>
        <v>0</v>
      </c>
      <c r="C123" s="4">
        <f>INDEX('Paste Calib Data'!$1:$1048576,MATCH($A$119,'Paste Calib Data'!$A:$A,0)+(ROW()-ROW($A$119)-1),COLUMN()-1)</f>
        <v>0</v>
      </c>
      <c r="D123" s="4">
        <f>INDEX('Paste Calib Data'!$1:$1048576,MATCH($A$119,'Paste Calib Data'!$A:$A,0)+(ROW()-ROW($A$119)-1),COLUMN()-1)</f>
        <v>0</v>
      </c>
      <c r="E123" s="4">
        <f>INDEX('Paste Calib Data'!$1:$1048576,MATCH($A$119,'Paste Calib Data'!$A:$A,0)+(ROW()-ROW($A$119)-1),COLUMN()-1)</f>
        <v>0</v>
      </c>
      <c r="F123" s="4">
        <f>INDEX('Paste Calib Data'!$1:$1048576,MATCH($A$119,'Paste Calib Data'!$A:$A,0)+(ROW()-ROW($A$119)-1),COLUMN()-1)</f>
        <v>0</v>
      </c>
      <c r="G123" s="4">
        <f>INDEX('Paste Calib Data'!$1:$1048576,MATCH($A$119,'Paste Calib Data'!$A:$A,0)+(ROW()-ROW($A$119)-1),COLUMN()-1)</f>
        <v>0</v>
      </c>
      <c r="H123" s="4">
        <f>INDEX('Paste Calib Data'!$1:$1048576,MATCH($A$119,'Paste Calib Data'!$A:$A,0)+(ROW()-ROW($A$119)-1),COLUMN()-1)</f>
        <v>0</v>
      </c>
      <c r="I123" s="4">
        <f>INDEX('Paste Calib Data'!$1:$1048576,MATCH($A$119,'Paste Calib Data'!$A:$A,0)+(ROW()-ROW($A$119)-1),COLUMN()-1)</f>
        <v>0</v>
      </c>
      <c r="J123" s="4">
        <f>INDEX('Paste Calib Data'!$1:$1048576,MATCH($A$119,'Paste Calib Data'!$A:$A,0)+(ROW()-ROW($A$119)-1),COLUMN()-1)</f>
        <v>0</v>
      </c>
      <c r="K123" s="4">
        <f>INDEX('Paste Calib Data'!$1:$1048576,MATCH($A$119,'Paste Calib Data'!$A:$A,0)+(ROW()-ROW($A$119)-1),COLUMN()-1)</f>
        <v>0</v>
      </c>
      <c r="L123" s="4">
        <f>INDEX('Paste Calib Data'!$1:$1048576,MATCH($A$119,'Paste Calib Data'!$A:$A,0)+(ROW()-ROW($A$119)-1),COLUMN()-1)</f>
        <v>0</v>
      </c>
      <c r="M123" s="4">
        <f>INDEX('Paste Calib Data'!$1:$1048576,MATCH($A$119,'Paste Calib Data'!$A:$A,0)+(ROW()-ROW($A$119)-1),COLUMN()-1)</f>
        <v>0</v>
      </c>
      <c r="N123" s="12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12">
        <f t="shared" si="67"/>
        <v>0</v>
      </c>
      <c r="C124" s="4">
        <f>INDEX('Paste Calib Data'!$1:$1048576,MATCH($A$119,'Paste Calib Data'!$A:$A,0)+(ROW()-ROW($A$119)-1),COLUMN()-1)</f>
        <v>0</v>
      </c>
      <c r="D124" s="4">
        <f>INDEX('Paste Calib Data'!$1:$1048576,MATCH($A$119,'Paste Calib Data'!$A:$A,0)+(ROW()-ROW($A$119)-1),COLUMN()-1)</f>
        <v>0</v>
      </c>
      <c r="E124" s="4">
        <f>INDEX('Paste Calib Data'!$1:$1048576,MATCH($A$119,'Paste Calib Data'!$A:$A,0)+(ROW()-ROW($A$119)-1),COLUMN()-1)</f>
        <v>0</v>
      </c>
      <c r="F124" s="4">
        <f>INDEX('Paste Calib Data'!$1:$1048576,MATCH($A$119,'Paste Calib Data'!$A:$A,0)+(ROW()-ROW($A$119)-1),COLUMN()-1)</f>
        <v>0</v>
      </c>
      <c r="G124" s="4">
        <f>INDEX('Paste Calib Data'!$1:$1048576,MATCH($A$119,'Paste Calib Data'!$A:$A,0)+(ROW()-ROW($A$119)-1),COLUMN()-1)</f>
        <v>0</v>
      </c>
      <c r="H124" s="4">
        <f>INDEX('Paste Calib Data'!$1:$1048576,MATCH($A$119,'Paste Calib Data'!$A:$A,0)+(ROW()-ROW($A$119)-1),COLUMN()-1)</f>
        <v>0</v>
      </c>
      <c r="I124" s="4">
        <f>INDEX('Paste Calib Data'!$1:$1048576,MATCH($A$119,'Paste Calib Data'!$A:$A,0)+(ROW()-ROW($A$119)-1),COLUMN()-1)</f>
        <v>0</v>
      </c>
      <c r="J124" s="4">
        <f>INDEX('Paste Calib Data'!$1:$1048576,MATCH($A$119,'Paste Calib Data'!$A:$A,0)+(ROW()-ROW($A$119)-1),COLUMN()-1)</f>
        <v>0</v>
      </c>
      <c r="K124" s="4">
        <f>INDEX('Paste Calib Data'!$1:$1048576,MATCH($A$119,'Paste Calib Data'!$A:$A,0)+(ROW()-ROW($A$119)-1),COLUMN()-1)</f>
        <v>0</v>
      </c>
      <c r="L124" s="4">
        <f>INDEX('Paste Calib Data'!$1:$1048576,MATCH($A$119,'Paste Calib Data'!$A:$A,0)+(ROW()-ROW($A$119)-1),COLUMN()-1)</f>
        <v>0</v>
      </c>
      <c r="M124" s="4">
        <f>INDEX('Paste Calib Data'!$1:$1048576,MATCH($A$119,'Paste Calib Data'!$A:$A,0)+(ROW()-ROW($A$119)-1),COLUMN()-1)</f>
        <v>0</v>
      </c>
      <c r="N124" s="12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12">
        <f t="shared" si="67"/>
        <v>0</v>
      </c>
      <c r="C125" s="4">
        <f>INDEX('Paste Calib Data'!$1:$1048576,MATCH($A$119,'Paste Calib Data'!$A:$A,0)+(ROW()-ROW($A$119)-1),COLUMN()-1)</f>
        <v>0</v>
      </c>
      <c r="D125" s="4">
        <f>INDEX('Paste Calib Data'!$1:$1048576,MATCH($A$119,'Paste Calib Data'!$A:$A,0)+(ROW()-ROW($A$119)-1),COLUMN()-1)</f>
        <v>0</v>
      </c>
      <c r="E125" s="4">
        <f>INDEX('Paste Calib Data'!$1:$1048576,MATCH($A$119,'Paste Calib Data'!$A:$A,0)+(ROW()-ROW($A$119)-1),COLUMN()-1)</f>
        <v>0</v>
      </c>
      <c r="F125" s="4">
        <f>INDEX('Paste Calib Data'!$1:$1048576,MATCH($A$119,'Paste Calib Data'!$A:$A,0)+(ROW()-ROW($A$119)-1),COLUMN()-1)</f>
        <v>0</v>
      </c>
      <c r="G125" s="4">
        <f>INDEX('Paste Calib Data'!$1:$1048576,MATCH($A$119,'Paste Calib Data'!$A:$A,0)+(ROW()-ROW($A$119)-1),COLUMN()-1)</f>
        <v>0</v>
      </c>
      <c r="H125" s="4">
        <f>INDEX('Paste Calib Data'!$1:$1048576,MATCH($A$119,'Paste Calib Data'!$A:$A,0)+(ROW()-ROW($A$119)-1),COLUMN()-1)</f>
        <v>0</v>
      </c>
      <c r="I125" s="4">
        <f>INDEX('Paste Calib Data'!$1:$1048576,MATCH($A$119,'Paste Calib Data'!$A:$A,0)+(ROW()-ROW($A$119)-1),COLUMN()-1)</f>
        <v>0</v>
      </c>
      <c r="J125" s="4">
        <f>INDEX('Paste Calib Data'!$1:$1048576,MATCH($A$119,'Paste Calib Data'!$A:$A,0)+(ROW()-ROW($A$119)-1),COLUMN()-1)</f>
        <v>0</v>
      </c>
      <c r="K125" s="4">
        <f>INDEX('Paste Calib Data'!$1:$1048576,MATCH($A$119,'Paste Calib Data'!$A:$A,0)+(ROW()-ROW($A$119)-1),COLUMN()-1)</f>
        <v>0</v>
      </c>
      <c r="L125" s="4">
        <f>INDEX('Paste Calib Data'!$1:$1048576,MATCH($A$119,'Paste Calib Data'!$A:$A,0)+(ROW()-ROW($A$119)-1),COLUMN()-1)</f>
        <v>0</v>
      </c>
      <c r="M125" s="4">
        <f>INDEX('Paste Calib Data'!$1:$1048576,MATCH($A$119,'Paste Calib Data'!$A:$A,0)+(ROW()-ROW($A$119)-1),COLUMN()-1)</f>
        <v>0</v>
      </c>
      <c r="N125" s="12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12">
        <f t="shared" si="67"/>
        <v>0</v>
      </c>
      <c r="C126" s="4">
        <f>INDEX('Paste Calib Data'!$1:$1048576,MATCH($A$119,'Paste Calib Data'!$A:$A,0)+(ROW()-ROW($A$119)-1),COLUMN()-1)</f>
        <v>0</v>
      </c>
      <c r="D126" s="4">
        <f>INDEX('Paste Calib Data'!$1:$1048576,MATCH($A$119,'Paste Calib Data'!$A:$A,0)+(ROW()-ROW($A$119)-1),COLUMN()-1)</f>
        <v>0</v>
      </c>
      <c r="E126" s="4">
        <f>INDEX('Paste Calib Data'!$1:$1048576,MATCH($A$119,'Paste Calib Data'!$A:$A,0)+(ROW()-ROW($A$119)-1),COLUMN()-1)</f>
        <v>0</v>
      </c>
      <c r="F126" s="4">
        <f>INDEX('Paste Calib Data'!$1:$1048576,MATCH($A$119,'Paste Calib Data'!$A:$A,0)+(ROW()-ROW($A$119)-1),COLUMN()-1)</f>
        <v>0</v>
      </c>
      <c r="G126" s="4">
        <f>INDEX('Paste Calib Data'!$1:$1048576,MATCH($A$119,'Paste Calib Data'!$A:$A,0)+(ROW()-ROW($A$119)-1),COLUMN()-1)</f>
        <v>0</v>
      </c>
      <c r="H126" s="4">
        <f>INDEX('Paste Calib Data'!$1:$1048576,MATCH($A$119,'Paste Calib Data'!$A:$A,0)+(ROW()-ROW($A$119)-1),COLUMN()-1)</f>
        <v>0</v>
      </c>
      <c r="I126" s="4">
        <f>INDEX('Paste Calib Data'!$1:$1048576,MATCH($A$119,'Paste Calib Data'!$A:$A,0)+(ROW()-ROW($A$119)-1),COLUMN()-1)</f>
        <v>0</v>
      </c>
      <c r="J126" s="4">
        <f>INDEX('Paste Calib Data'!$1:$1048576,MATCH($A$119,'Paste Calib Data'!$A:$A,0)+(ROW()-ROW($A$119)-1),COLUMN()-1)</f>
        <v>0</v>
      </c>
      <c r="K126" s="4">
        <f>INDEX('Paste Calib Data'!$1:$1048576,MATCH($A$119,'Paste Calib Data'!$A:$A,0)+(ROW()-ROW($A$119)-1),COLUMN()-1)</f>
        <v>0</v>
      </c>
      <c r="L126" s="4">
        <f>INDEX('Paste Calib Data'!$1:$1048576,MATCH($A$119,'Paste Calib Data'!$A:$A,0)+(ROW()-ROW($A$119)-1),COLUMN()-1)</f>
        <v>0</v>
      </c>
      <c r="M126" s="4">
        <f>INDEX('Paste Calib Data'!$1:$1048576,MATCH($A$119,'Paste Calib Data'!$A:$A,0)+(ROW()-ROW($A$119)-1),COLUMN()-1)</f>
        <v>0</v>
      </c>
      <c r="N126" s="12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12">
        <f t="shared" si="67"/>
        <v>0</v>
      </c>
      <c r="C127" s="4">
        <f>INDEX('Paste Calib Data'!$1:$1048576,MATCH($A$119,'Paste Calib Data'!$A:$A,0)+(ROW()-ROW($A$119)-1),COLUMN()-1)</f>
        <v>0</v>
      </c>
      <c r="D127" s="4">
        <f>INDEX('Paste Calib Data'!$1:$1048576,MATCH($A$119,'Paste Calib Data'!$A:$A,0)+(ROW()-ROW($A$119)-1),COLUMN()-1)</f>
        <v>0</v>
      </c>
      <c r="E127" s="4">
        <f>INDEX('Paste Calib Data'!$1:$1048576,MATCH($A$119,'Paste Calib Data'!$A:$A,0)+(ROW()-ROW($A$119)-1),COLUMN()-1)</f>
        <v>0</v>
      </c>
      <c r="F127" s="4">
        <f>INDEX('Paste Calib Data'!$1:$1048576,MATCH($A$119,'Paste Calib Data'!$A:$A,0)+(ROW()-ROW($A$119)-1),COLUMN()-1)</f>
        <v>0</v>
      </c>
      <c r="G127" s="4">
        <f>INDEX('Paste Calib Data'!$1:$1048576,MATCH($A$119,'Paste Calib Data'!$A:$A,0)+(ROW()-ROW($A$119)-1),COLUMN()-1)</f>
        <v>0</v>
      </c>
      <c r="H127" s="4">
        <f>INDEX('Paste Calib Data'!$1:$1048576,MATCH($A$119,'Paste Calib Data'!$A:$A,0)+(ROW()-ROW($A$119)-1),COLUMN()-1)</f>
        <v>0</v>
      </c>
      <c r="I127" s="4">
        <f>INDEX('Paste Calib Data'!$1:$1048576,MATCH($A$119,'Paste Calib Data'!$A:$A,0)+(ROW()-ROW($A$119)-1),COLUMN()-1)</f>
        <v>0</v>
      </c>
      <c r="J127" s="4">
        <f>INDEX('Paste Calib Data'!$1:$1048576,MATCH($A$119,'Paste Calib Data'!$A:$A,0)+(ROW()-ROW($A$119)-1),COLUMN()-1)</f>
        <v>0</v>
      </c>
      <c r="K127" s="4">
        <f>INDEX('Paste Calib Data'!$1:$1048576,MATCH($A$119,'Paste Calib Data'!$A:$A,0)+(ROW()-ROW($A$119)-1),COLUMN()-1)</f>
        <v>0</v>
      </c>
      <c r="L127" s="4">
        <f>INDEX('Paste Calib Data'!$1:$1048576,MATCH($A$119,'Paste Calib Data'!$A:$A,0)+(ROW()-ROW($A$119)-1),COLUMN()-1)</f>
        <v>0</v>
      </c>
      <c r="M127" s="4">
        <f>INDEX('Paste Calib Data'!$1:$1048576,MATCH($A$119,'Paste Calib Data'!$A:$A,0)+(ROW()-ROW($A$119)-1),COLUMN()-1)</f>
        <v>0</v>
      </c>
      <c r="N127" s="12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12">
        <f t="shared" si="67"/>
        <v>0</v>
      </c>
      <c r="C128" s="4">
        <f>INDEX('Paste Calib Data'!$1:$1048576,MATCH($A$119,'Paste Calib Data'!$A:$A,0)+(ROW()-ROW($A$119)-1),COLUMN()-1)</f>
        <v>0</v>
      </c>
      <c r="D128" s="4">
        <f>INDEX('Paste Calib Data'!$1:$1048576,MATCH($A$119,'Paste Calib Data'!$A:$A,0)+(ROW()-ROW($A$119)-1),COLUMN()-1)</f>
        <v>0</v>
      </c>
      <c r="E128" s="4">
        <f>INDEX('Paste Calib Data'!$1:$1048576,MATCH($A$119,'Paste Calib Data'!$A:$A,0)+(ROW()-ROW($A$119)-1),COLUMN()-1)</f>
        <v>0</v>
      </c>
      <c r="F128" s="4">
        <f>INDEX('Paste Calib Data'!$1:$1048576,MATCH($A$119,'Paste Calib Data'!$A:$A,0)+(ROW()-ROW($A$119)-1),COLUMN()-1)</f>
        <v>0</v>
      </c>
      <c r="G128" s="4">
        <f>INDEX('Paste Calib Data'!$1:$1048576,MATCH($A$119,'Paste Calib Data'!$A:$A,0)+(ROW()-ROW($A$119)-1),COLUMN()-1)</f>
        <v>0</v>
      </c>
      <c r="H128" s="4">
        <f>INDEX('Paste Calib Data'!$1:$1048576,MATCH($A$119,'Paste Calib Data'!$A:$A,0)+(ROW()-ROW($A$119)-1),COLUMN()-1)</f>
        <v>0</v>
      </c>
      <c r="I128" s="4">
        <f>INDEX('Paste Calib Data'!$1:$1048576,MATCH($A$119,'Paste Calib Data'!$A:$A,0)+(ROW()-ROW($A$119)-1),COLUMN()-1)</f>
        <v>0</v>
      </c>
      <c r="J128" s="4">
        <f>INDEX('Paste Calib Data'!$1:$1048576,MATCH($A$119,'Paste Calib Data'!$A:$A,0)+(ROW()-ROW($A$119)-1),COLUMN()-1)</f>
        <v>0</v>
      </c>
      <c r="K128" s="4">
        <f>INDEX('Paste Calib Data'!$1:$1048576,MATCH($A$119,'Paste Calib Data'!$A:$A,0)+(ROW()-ROW($A$119)-1),COLUMN()-1)</f>
        <v>0</v>
      </c>
      <c r="L128" s="4">
        <f>INDEX('Paste Calib Data'!$1:$1048576,MATCH($A$119,'Paste Calib Data'!$A:$A,0)+(ROW()-ROW($A$119)-1),COLUMN()-1)</f>
        <v>0</v>
      </c>
      <c r="M128" s="4">
        <f>INDEX('Paste Calib Data'!$1:$1048576,MATCH($A$119,'Paste Calib Data'!$A:$A,0)+(ROW()-ROW($A$119)-1),COLUMN()-1)</f>
        <v>0</v>
      </c>
      <c r="N128" s="12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12">
        <f t="shared" si="67"/>
        <v>0</v>
      </c>
      <c r="C129" s="4">
        <f>INDEX('Paste Calib Data'!$1:$1048576,MATCH($A$119,'Paste Calib Data'!$A:$A,0)+(ROW()-ROW($A$119)-1),COLUMN()-1)</f>
        <v>0</v>
      </c>
      <c r="D129" s="4">
        <f>INDEX('Paste Calib Data'!$1:$1048576,MATCH($A$119,'Paste Calib Data'!$A:$A,0)+(ROW()-ROW($A$119)-1),COLUMN()-1)</f>
        <v>0</v>
      </c>
      <c r="E129" s="4">
        <f>INDEX('Paste Calib Data'!$1:$1048576,MATCH($A$119,'Paste Calib Data'!$A:$A,0)+(ROW()-ROW($A$119)-1),COLUMN()-1)</f>
        <v>0</v>
      </c>
      <c r="F129" s="4">
        <f>INDEX('Paste Calib Data'!$1:$1048576,MATCH($A$119,'Paste Calib Data'!$A:$A,0)+(ROW()-ROW($A$119)-1),COLUMN()-1)</f>
        <v>0</v>
      </c>
      <c r="G129" s="4">
        <f>INDEX('Paste Calib Data'!$1:$1048576,MATCH($A$119,'Paste Calib Data'!$A:$A,0)+(ROW()-ROW($A$119)-1),COLUMN()-1)</f>
        <v>0</v>
      </c>
      <c r="H129" s="4">
        <f>INDEX('Paste Calib Data'!$1:$1048576,MATCH($A$119,'Paste Calib Data'!$A:$A,0)+(ROW()-ROW($A$119)-1),COLUMN()-1)</f>
        <v>0</v>
      </c>
      <c r="I129" s="4">
        <f>INDEX('Paste Calib Data'!$1:$1048576,MATCH($A$119,'Paste Calib Data'!$A:$A,0)+(ROW()-ROW($A$119)-1),COLUMN()-1)</f>
        <v>0</v>
      </c>
      <c r="J129" s="4">
        <f>INDEX('Paste Calib Data'!$1:$1048576,MATCH($A$119,'Paste Calib Data'!$A:$A,0)+(ROW()-ROW($A$119)-1),COLUMN()-1)</f>
        <v>0</v>
      </c>
      <c r="K129" s="4">
        <f>INDEX('Paste Calib Data'!$1:$1048576,MATCH($A$119,'Paste Calib Data'!$A:$A,0)+(ROW()-ROW($A$119)-1),COLUMN()-1)</f>
        <v>0</v>
      </c>
      <c r="L129" s="4">
        <f>INDEX('Paste Calib Data'!$1:$1048576,MATCH($A$119,'Paste Calib Data'!$A:$A,0)+(ROW()-ROW($A$119)-1),COLUMN()-1)</f>
        <v>0</v>
      </c>
      <c r="M129" s="4">
        <f>INDEX('Paste Calib Data'!$1:$1048576,MATCH($A$119,'Paste Calib Data'!$A:$A,0)+(ROW()-ROW($A$119)-1),COLUMN()-1)</f>
        <v>0</v>
      </c>
      <c r="N129" s="12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12">
        <f t="shared" si="67"/>
        <v>0</v>
      </c>
      <c r="C130" s="4">
        <f>INDEX('Paste Calib Data'!$1:$1048576,MATCH($A$119,'Paste Calib Data'!$A:$A,0)+(ROW()-ROW($A$119)-1),COLUMN()-1)</f>
        <v>0</v>
      </c>
      <c r="D130" s="4">
        <f>INDEX('Paste Calib Data'!$1:$1048576,MATCH($A$119,'Paste Calib Data'!$A:$A,0)+(ROW()-ROW($A$119)-1),COLUMN()-1)</f>
        <v>0</v>
      </c>
      <c r="E130" s="4">
        <f>INDEX('Paste Calib Data'!$1:$1048576,MATCH($A$119,'Paste Calib Data'!$A:$A,0)+(ROW()-ROW($A$119)-1),COLUMN()-1)</f>
        <v>0</v>
      </c>
      <c r="F130" s="4">
        <f>INDEX('Paste Calib Data'!$1:$1048576,MATCH($A$119,'Paste Calib Data'!$A:$A,0)+(ROW()-ROW($A$119)-1),COLUMN()-1)</f>
        <v>0</v>
      </c>
      <c r="G130" s="4">
        <f>INDEX('Paste Calib Data'!$1:$1048576,MATCH($A$119,'Paste Calib Data'!$A:$A,0)+(ROW()-ROW($A$119)-1),COLUMN()-1)</f>
        <v>0</v>
      </c>
      <c r="H130" s="4">
        <f>INDEX('Paste Calib Data'!$1:$1048576,MATCH($A$119,'Paste Calib Data'!$A:$A,0)+(ROW()-ROW($A$119)-1),COLUMN()-1)</f>
        <v>0</v>
      </c>
      <c r="I130" s="4">
        <f>INDEX('Paste Calib Data'!$1:$1048576,MATCH($A$119,'Paste Calib Data'!$A:$A,0)+(ROW()-ROW($A$119)-1),COLUMN()-1)</f>
        <v>0</v>
      </c>
      <c r="J130" s="4">
        <f>INDEX('Paste Calib Data'!$1:$1048576,MATCH($A$119,'Paste Calib Data'!$A:$A,0)+(ROW()-ROW($A$119)-1),COLUMN()-1)</f>
        <v>0</v>
      </c>
      <c r="K130" s="4">
        <f>INDEX('Paste Calib Data'!$1:$1048576,MATCH($A$119,'Paste Calib Data'!$A:$A,0)+(ROW()-ROW($A$119)-1),COLUMN()-1)</f>
        <v>0</v>
      </c>
      <c r="L130" s="4">
        <f>INDEX('Paste Calib Data'!$1:$1048576,MATCH($A$119,'Paste Calib Data'!$A:$A,0)+(ROW()-ROW($A$119)-1),COLUMN()-1)</f>
        <v>0</v>
      </c>
      <c r="M130" s="4">
        <f>INDEX('Paste Calib Data'!$1:$1048576,MATCH($A$119,'Paste Calib Data'!$A:$A,0)+(ROW()-ROW($A$119)-1),COLUMN()-1)</f>
        <v>0</v>
      </c>
      <c r="N130" s="12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12">
        <f t="shared" si="67"/>
        <v>0</v>
      </c>
      <c r="C131" s="4">
        <f>INDEX('Paste Calib Data'!$1:$1048576,MATCH($A$119,'Paste Calib Data'!$A:$A,0)+(ROW()-ROW($A$119)-1),COLUMN()-1)</f>
        <v>0</v>
      </c>
      <c r="D131" s="4">
        <f>INDEX('Paste Calib Data'!$1:$1048576,MATCH($A$119,'Paste Calib Data'!$A:$A,0)+(ROW()-ROW($A$119)-1),COLUMN()-1)</f>
        <v>0</v>
      </c>
      <c r="E131" s="4">
        <f>INDEX('Paste Calib Data'!$1:$1048576,MATCH($A$119,'Paste Calib Data'!$A:$A,0)+(ROW()-ROW($A$119)-1),COLUMN()-1)</f>
        <v>0</v>
      </c>
      <c r="F131" s="4">
        <f>INDEX('Paste Calib Data'!$1:$1048576,MATCH($A$119,'Paste Calib Data'!$A:$A,0)+(ROW()-ROW($A$119)-1),COLUMN()-1)</f>
        <v>0</v>
      </c>
      <c r="G131" s="4">
        <f>INDEX('Paste Calib Data'!$1:$1048576,MATCH($A$119,'Paste Calib Data'!$A:$A,0)+(ROW()-ROW($A$119)-1),COLUMN()-1)</f>
        <v>0</v>
      </c>
      <c r="H131" s="4">
        <f>INDEX('Paste Calib Data'!$1:$1048576,MATCH($A$119,'Paste Calib Data'!$A:$A,0)+(ROW()-ROW($A$119)-1),COLUMN()-1)</f>
        <v>0</v>
      </c>
      <c r="I131" s="4">
        <f>INDEX('Paste Calib Data'!$1:$1048576,MATCH($A$119,'Paste Calib Data'!$A:$A,0)+(ROW()-ROW($A$119)-1),COLUMN()-1)</f>
        <v>0</v>
      </c>
      <c r="J131" s="4">
        <f>INDEX('Paste Calib Data'!$1:$1048576,MATCH($A$119,'Paste Calib Data'!$A:$A,0)+(ROW()-ROW($A$119)-1),COLUMN()-1)</f>
        <v>0</v>
      </c>
      <c r="K131" s="4">
        <f>INDEX('Paste Calib Data'!$1:$1048576,MATCH($A$119,'Paste Calib Data'!$A:$A,0)+(ROW()-ROW($A$119)-1),COLUMN()-1)</f>
        <v>0</v>
      </c>
      <c r="L131" s="4">
        <f>INDEX('Paste Calib Data'!$1:$1048576,MATCH($A$119,'Paste Calib Data'!$A:$A,0)+(ROW()-ROW($A$119)-1),COLUMN()-1)</f>
        <v>0</v>
      </c>
      <c r="M131" s="4">
        <f>INDEX('Paste Calib Data'!$1:$1048576,MATCH($A$119,'Paste Calib Data'!$A:$A,0)+(ROW()-ROW($A$119)-1),COLUMN()-1)</f>
        <v>0</v>
      </c>
      <c r="N131" s="12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12">
        <f t="shared" si="67"/>
        <v>0</v>
      </c>
      <c r="C132" s="4">
        <f>INDEX('Paste Calib Data'!$1:$1048576,MATCH($A$119,'Paste Calib Data'!$A:$A,0)+(ROW()-ROW($A$119)-1),COLUMN()-1)</f>
        <v>0</v>
      </c>
      <c r="D132" s="4">
        <f>INDEX('Paste Calib Data'!$1:$1048576,MATCH($A$119,'Paste Calib Data'!$A:$A,0)+(ROW()-ROW($A$119)-1),COLUMN()-1)</f>
        <v>0</v>
      </c>
      <c r="E132" s="4">
        <f>INDEX('Paste Calib Data'!$1:$1048576,MATCH($A$119,'Paste Calib Data'!$A:$A,0)+(ROW()-ROW($A$119)-1),COLUMN()-1)</f>
        <v>0</v>
      </c>
      <c r="F132" s="4">
        <f>INDEX('Paste Calib Data'!$1:$1048576,MATCH($A$119,'Paste Calib Data'!$A:$A,0)+(ROW()-ROW($A$119)-1),COLUMN()-1)</f>
        <v>0</v>
      </c>
      <c r="G132" s="4">
        <f>INDEX('Paste Calib Data'!$1:$1048576,MATCH($A$119,'Paste Calib Data'!$A:$A,0)+(ROW()-ROW($A$119)-1),COLUMN()-1)</f>
        <v>0</v>
      </c>
      <c r="H132" s="4">
        <f>INDEX('Paste Calib Data'!$1:$1048576,MATCH($A$119,'Paste Calib Data'!$A:$A,0)+(ROW()-ROW($A$119)-1),COLUMN()-1)</f>
        <v>0</v>
      </c>
      <c r="I132" s="4">
        <f>INDEX('Paste Calib Data'!$1:$1048576,MATCH($A$119,'Paste Calib Data'!$A:$A,0)+(ROW()-ROW($A$119)-1),COLUMN()-1)</f>
        <v>0</v>
      </c>
      <c r="J132" s="4">
        <f>INDEX('Paste Calib Data'!$1:$1048576,MATCH($A$119,'Paste Calib Data'!$A:$A,0)+(ROW()-ROW($A$119)-1),COLUMN()-1)</f>
        <v>0</v>
      </c>
      <c r="K132" s="4">
        <f>INDEX('Paste Calib Data'!$1:$1048576,MATCH($A$119,'Paste Calib Data'!$A:$A,0)+(ROW()-ROW($A$119)-1),COLUMN()-1)</f>
        <v>0</v>
      </c>
      <c r="L132" s="4">
        <f>INDEX('Paste Calib Data'!$1:$1048576,MATCH($A$119,'Paste Calib Data'!$A:$A,0)+(ROW()-ROW($A$119)-1),COLUMN()-1)</f>
        <v>0</v>
      </c>
      <c r="M132" s="4">
        <f>INDEX('Paste Calib Data'!$1:$1048576,MATCH($A$119,'Paste Calib Data'!$A:$A,0)+(ROW()-ROW($A$119)-1),COLUMN()-1)</f>
        <v>0</v>
      </c>
      <c r="N132" s="12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12">
        <f t="shared" si="67"/>
        <v>0</v>
      </c>
      <c r="C133" s="4">
        <f>INDEX('Paste Calib Data'!$1:$1048576,MATCH($A$119,'Paste Calib Data'!$A:$A,0)+(ROW()-ROW($A$119)-1),COLUMN()-1)</f>
        <v>0</v>
      </c>
      <c r="D133" s="4">
        <f>INDEX('Paste Calib Data'!$1:$1048576,MATCH($A$119,'Paste Calib Data'!$A:$A,0)+(ROW()-ROW($A$119)-1),COLUMN()-1)</f>
        <v>0</v>
      </c>
      <c r="E133" s="4">
        <f>INDEX('Paste Calib Data'!$1:$1048576,MATCH($A$119,'Paste Calib Data'!$A:$A,0)+(ROW()-ROW($A$119)-1),COLUMN()-1)</f>
        <v>0</v>
      </c>
      <c r="F133" s="4">
        <f>INDEX('Paste Calib Data'!$1:$1048576,MATCH($A$119,'Paste Calib Data'!$A:$A,0)+(ROW()-ROW($A$119)-1),COLUMN()-1)</f>
        <v>0</v>
      </c>
      <c r="G133" s="4">
        <f>INDEX('Paste Calib Data'!$1:$1048576,MATCH($A$119,'Paste Calib Data'!$A:$A,0)+(ROW()-ROW($A$119)-1),COLUMN()-1)</f>
        <v>0</v>
      </c>
      <c r="H133" s="4">
        <f>INDEX('Paste Calib Data'!$1:$1048576,MATCH($A$119,'Paste Calib Data'!$A:$A,0)+(ROW()-ROW($A$119)-1),COLUMN()-1)</f>
        <v>0</v>
      </c>
      <c r="I133" s="4">
        <f>INDEX('Paste Calib Data'!$1:$1048576,MATCH($A$119,'Paste Calib Data'!$A:$A,0)+(ROW()-ROW($A$119)-1),COLUMN()-1)</f>
        <v>0</v>
      </c>
      <c r="J133" s="4">
        <f>INDEX('Paste Calib Data'!$1:$1048576,MATCH($A$119,'Paste Calib Data'!$A:$A,0)+(ROW()-ROW($A$119)-1),COLUMN()-1)</f>
        <v>0</v>
      </c>
      <c r="K133" s="4">
        <f>INDEX('Paste Calib Data'!$1:$1048576,MATCH($A$119,'Paste Calib Data'!$A:$A,0)+(ROW()-ROW($A$119)-1),COLUMN()-1)</f>
        <v>0</v>
      </c>
      <c r="L133" s="4">
        <f>INDEX('Paste Calib Data'!$1:$1048576,MATCH($A$119,'Paste Calib Data'!$A:$A,0)+(ROW()-ROW($A$119)-1),COLUMN()-1)</f>
        <v>0</v>
      </c>
      <c r="M133" s="4">
        <f>INDEX('Paste Calib Data'!$1:$1048576,MATCH($A$119,'Paste Calib Data'!$A:$A,0)+(ROW()-ROW($A$119)-1),COLUMN()-1)</f>
        <v>0</v>
      </c>
      <c r="N133" s="12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12">
        <f t="shared" si="67"/>
        <v>0</v>
      </c>
      <c r="C134" s="4">
        <f>INDEX('Paste Calib Data'!$1:$1048576,MATCH($A$119,'Paste Calib Data'!$A:$A,0)+(ROW()-ROW($A$119)-1),COLUMN()-1)</f>
        <v>0</v>
      </c>
      <c r="D134" s="4">
        <f>INDEX('Paste Calib Data'!$1:$1048576,MATCH($A$119,'Paste Calib Data'!$A:$A,0)+(ROW()-ROW($A$119)-1),COLUMN()-1)</f>
        <v>0</v>
      </c>
      <c r="E134" s="4">
        <f>INDEX('Paste Calib Data'!$1:$1048576,MATCH($A$119,'Paste Calib Data'!$A:$A,0)+(ROW()-ROW($A$119)-1),COLUMN()-1)</f>
        <v>0</v>
      </c>
      <c r="F134" s="4">
        <f>INDEX('Paste Calib Data'!$1:$1048576,MATCH($A$119,'Paste Calib Data'!$A:$A,0)+(ROW()-ROW($A$119)-1),COLUMN()-1)</f>
        <v>0</v>
      </c>
      <c r="G134" s="4">
        <f>INDEX('Paste Calib Data'!$1:$1048576,MATCH($A$119,'Paste Calib Data'!$A:$A,0)+(ROW()-ROW($A$119)-1),COLUMN()-1)</f>
        <v>0</v>
      </c>
      <c r="H134" s="4">
        <f>INDEX('Paste Calib Data'!$1:$1048576,MATCH($A$119,'Paste Calib Data'!$A:$A,0)+(ROW()-ROW($A$119)-1),COLUMN()-1)</f>
        <v>0</v>
      </c>
      <c r="I134" s="4">
        <f>INDEX('Paste Calib Data'!$1:$1048576,MATCH($A$119,'Paste Calib Data'!$A:$A,0)+(ROW()-ROW($A$119)-1),COLUMN()-1)</f>
        <v>0</v>
      </c>
      <c r="J134" s="4">
        <f>INDEX('Paste Calib Data'!$1:$1048576,MATCH($A$119,'Paste Calib Data'!$A:$A,0)+(ROW()-ROW($A$119)-1),COLUMN()-1)</f>
        <v>0</v>
      </c>
      <c r="K134" s="4">
        <f>INDEX('Paste Calib Data'!$1:$1048576,MATCH($A$119,'Paste Calib Data'!$A:$A,0)+(ROW()-ROW($A$119)-1),COLUMN()-1)</f>
        <v>0</v>
      </c>
      <c r="L134" s="4">
        <f>INDEX('Paste Calib Data'!$1:$1048576,MATCH($A$119,'Paste Calib Data'!$A:$A,0)+(ROW()-ROW($A$119)-1),COLUMN()-1)</f>
        <v>0</v>
      </c>
      <c r="M134" s="4">
        <f>INDEX('Paste Calib Data'!$1:$1048576,MATCH($A$119,'Paste Calib Data'!$A:$A,0)+(ROW()-ROW($A$119)-1),COLUMN()-1)</f>
        <v>0</v>
      </c>
      <c r="N134" s="12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12">
        <f>C135</f>
        <v>0</v>
      </c>
      <c r="C135" s="4">
        <f>INDEX('Paste Calib Data'!$1:$1048576,MATCH($A$119,'Paste Calib Data'!$A:$A,0)+(ROW()-ROW($A$119)-1),COLUMN()-1)</f>
        <v>0</v>
      </c>
      <c r="D135" s="4">
        <f>INDEX('Paste Calib Data'!$1:$1048576,MATCH($A$119,'Paste Calib Data'!$A:$A,0)+(ROW()-ROW($A$119)-1),COLUMN()-1)</f>
        <v>0</v>
      </c>
      <c r="E135" s="4">
        <f>INDEX('Paste Calib Data'!$1:$1048576,MATCH($A$119,'Paste Calib Data'!$A:$A,0)+(ROW()-ROW($A$119)-1),COLUMN()-1)</f>
        <v>0</v>
      </c>
      <c r="F135" s="4">
        <f>INDEX('Paste Calib Data'!$1:$1048576,MATCH($A$119,'Paste Calib Data'!$A:$A,0)+(ROW()-ROW($A$119)-1),COLUMN()-1)</f>
        <v>0</v>
      </c>
      <c r="G135" s="4">
        <f>INDEX('Paste Calib Data'!$1:$1048576,MATCH($A$119,'Paste Calib Data'!$A:$A,0)+(ROW()-ROW($A$119)-1),COLUMN()-1)</f>
        <v>0</v>
      </c>
      <c r="H135" s="4">
        <f>INDEX('Paste Calib Data'!$1:$1048576,MATCH($A$119,'Paste Calib Data'!$A:$A,0)+(ROW()-ROW($A$119)-1),COLUMN()-1)</f>
        <v>0</v>
      </c>
      <c r="I135" s="4">
        <f>INDEX('Paste Calib Data'!$1:$1048576,MATCH($A$119,'Paste Calib Data'!$A:$A,0)+(ROW()-ROW($A$119)-1),COLUMN()-1)</f>
        <v>0</v>
      </c>
      <c r="J135" s="4">
        <f>INDEX('Paste Calib Data'!$1:$1048576,MATCH($A$119,'Paste Calib Data'!$A:$A,0)+(ROW()-ROW($A$119)-1),COLUMN()-1)</f>
        <v>0</v>
      </c>
      <c r="K135" s="4">
        <f>INDEX('Paste Calib Data'!$1:$1048576,MATCH($A$119,'Paste Calib Data'!$A:$A,0)+(ROW()-ROW($A$119)-1),COLUMN()-1)</f>
        <v>0</v>
      </c>
      <c r="L135" s="4">
        <f>INDEX('Paste Calib Data'!$1:$1048576,MATCH($A$119,'Paste Calib Data'!$A:$A,0)+(ROW()-ROW($A$119)-1),COLUMN()-1)</f>
        <v>0</v>
      </c>
      <c r="M135" s="4">
        <f>INDEX('Paste Calib Data'!$1:$1048576,MATCH($A$119,'Paste Calib Data'!$A:$A,0)+(ROW()-ROW($A$119)-1),COLUMN()-1)</f>
        <v>0</v>
      </c>
      <c r="N135" s="12">
        <f>M135</f>
        <v>0</v>
      </c>
    </row>
    <row r="136" spans="1:14" x14ac:dyDescent="0.25">
      <c r="A136" s="13">
        <f>A135+1</f>
        <v>3001</v>
      </c>
      <c r="B136" s="12">
        <f>B135</f>
        <v>0</v>
      </c>
      <c r="C136" s="12">
        <f>C135</f>
        <v>0</v>
      </c>
      <c r="D136" s="12">
        <f t="shared" ref="D136" si="69">D135</f>
        <v>0</v>
      </c>
      <c r="E136" s="12">
        <f t="shared" ref="E136" si="70">E135</f>
        <v>0</v>
      </c>
      <c r="F136" s="12">
        <f t="shared" ref="F136" si="71">F135</f>
        <v>0</v>
      </c>
      <c r="G136" s="12">
        <f t="shared" ref="G136" si="72">G135</f>
        <v>0</v>
      </c>
      <c r="H136" s="12">
        <f t="shared" ref="H136" si="73">H135</f>
        <v>0</v>
      </c>
      <c r="I136" s="12">
        <f t="shared" ref="I136" si="74">I135</f>
        <v>0</v>
      </c>
      <c r="J136" s="12">
        <f t="shared" ref="J136" si="75">J135</f>
        <v>0</v>
      </c>
      <c r="K136" s="12">
        <f t="shared" ref="K136" si="76">K135</f>
        <v>0</v>
      </c>
      <c r="L136" s="12">
        <f t="shared" ref="L136" si="77">L135</f>
        <v>0</v>
      </c>
      <c r="M136" s="12">
        <f t="shared" ref="M136" si="78">M135</f>
        <v>0</v>
      </c>
      <c r="N136" s="12">
        <f t="shared" ref="N136" si="79">N135</f>
        <v>0</v>
      </c>
    </row>
    <row r="138" spans="1:14" x14ac:dyDescent="0.25">
      <c r="A138" s="17" t="s">
        <v>144</v>
      </c>
      <c r="B138" s="51" t="str">
        <f>INDEX('Paste Calib Data'!$1:$1048576,MATCH($A$138,'Paste Calib Data'!$A:$A,0)+(ROW()-ROW($A$138)),COLUMN())</f>
        <v>Post Quantity, Intake Temp Adjust Multiplier</v>
      </c>
      <c r="C138" s="51"/>
      <c r="D138" s="51"/>
      <c r="E138" s="51"/>
      <c r="F138" s="51"/>
      <c r="G138" s="51"/>
      <c r="H138" s="51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13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12">
        <f>G140+1</f>
        <v>14.3</v>
      </c>
    </row>
    <row r="141" spans="1:14" x14ac:dyDescent="0.25">
      <c r="A141" s="13">
        <f>A142-1</f>
        <v>-21</v>
      </c>
      <c r="B141" s="13">
        <f>B142</f>
        <v>0</v>
      </c>
      <c r="C141" s="13">
        <f t="shared" ref="C141:H141" si="80">C142</f>
        <v>0</v>
      </c>
      <c r="D141" s="13">
        <f t="shared" si="80"/>
        <v>0</v>
      </c>
      <c r="E141" s="13">
        <f t="shared" si="80"/>
        <v>0</v>
      </c>
      <c r="F141" s="13">
        <f t="shared" si="80"/>
        <v>0</v>
      </c>
      <c r="G141" s="13">
        <f t="shared" si="80"/>
        <v>0</v>
      </c>
      <c r="H141" s="13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12">
        <f>C142</f>
        <v>0</v>
      </c>
      <c r="C142" s="4">
        <f>INDEX('Paste Calib Data'!$1:$1048576,MATCH($A$138,'Paste Calib Data'!$A:$A,0)+(ROW()-ROW($A$138)-1),COLUMN()-1)</f>
        <v>0</v>
      </c>
      <c r="D142" s="4">
        <f>INDEX('Paste Calib Data'!$1:$1048576,MATCH($A$138,'Paste Calib Data'!$A:$A,0)+(ROW()-ROW($A$138)-1),COLUMN()-1)</f>
        <v>0</v>
      </c>
      <c r="E142" s="4">
        <f>INDEX('Paste Calib Data'!$1:$1048576,MATCH($A$138,'Paste Calib Data'!$A:$A,0)+(ROW()-ROW($A$138)-1),COLUMN()-1)</f>
        <v>0</v>
      </c>
      <c r="F142" s="4">
        <f>INDEX('Paste Calib Data'!$1:$1048576,MATCH($A$138,'Paste Calib Data'!$A:$A,0)+(ROW()-ROW($A$138)-1),COLUMN()-1)</f>
        <v>0</v>
      </c>
      <c r="G142" s="4">
        <f>INDEX('Paste Calib Data'!$1:$1048576,MATCH($A$138,'Paste Calib Data'!$A:$A,0)+(ROW()-ROW($A$138)-1),COLUMN()-1)</f>
        <v>0</v>
      </c>
      <c r="H142" s="12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12">
        <f t="shared" ref="B143:B153" si="82">C143</f>
        <v>0</v>
      </c>
      <c r="C143" s="4">
        <f>INDEX('Paste Calib Data'!$1:$1048576,MATCH($A$138,'Paste Calib Data'!$A:$A,0)+(ROW()-ROW($A$138)-1),COLUMN()-1)</f>
        <v>0</v>
      </c>
      <c r="D143" s="4">
        <f>INDEX('Paste Calib Data'!$1:$1048576,MATCH($A$138,'Paste Calib Data'!$A:$A,0)+(ROW()-ROW($A$138)-1),COLUMN()-1)</f>
        <v>0</v>
      </c>
      <c r="E143" s="4">
        <f>INDEX('Paste Calib Data'!$1:$1048576,MATCH($A$138,'Paste Calib Data'!$A:$A,0)+(ROW()-ROW($A$138)-1),COLUMN()-1)</f>
        <v>0</v>
      </c>
      <c r="F143" s="4">
        <f>INDEX('Paste Calib Data'!$1:$1048576,MATCH($A$138,'Paste Calib Data'!$A:$A,0)+(ROW()-ROW($A$138)-1),COLUMN()-1)</f>
        <v>0</v>
      </c>
      <c r="G143" s="4">
        <f>INDEX('Paste Calib Data'!$1:$1048576,MATCH($A$138,'Paste Calib Data'!$A:$A,0)+(ROW()-ROW($A$138)-1),COLUMN()-1)</f>
        <v>0</v>
      </c>
      <c r="H143" s="12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12">
        <f t="shared" si="82"/>
        <v>0</v>
      </c>
      <c r="C144" s="4">
        <f>INDEX('Paste Calib Data'!$1:$1048576,MATCH($A$138,'Paste Calib Data'!$A:$A,0)+(ROW()-ROW($A$138)-1),COLUMN()-1)</f>
        <v>0</v>
      </c>
      <c r="D144" s="4">
        <f>INDEX('Paste Calib Data'!$1:$1048576,MATCH($A$138,'Paste Calib Data'!$A:$A,0)+(ROW()-ROW($A$138)-1),COLUMN()-1)</f>
        <v>0</v>
      </c>
      <c r="E144" s="4">
        <f>INDEX('Paste Calib Data'!$1:$1048576,MATCH($A$138,'Paste Calib Data'!$A:$A,0)+(ROW()-ROW($A$138)-1),COLUMN()-1)</f>
        <v>0</v>
      </c>
      <c r="F144" s="4">
        <f>INDEX('Paste Calib Data'!$1:$1048576,MATCH($A$138,'Paste Calib Data'!$A:$A,0)+(ROW()-ROW($A$138)-1),COLUMN()-1)</f>
        <v>0</v>
      </c>
      <c r="G144" s="4">
        <f>INDEX('Paste Calib Data'!$1:$1048576,MATCH($A$138,'Paste Calib Data'!$A:$A,0)+(ROW()-ROW($A$138)-1),COLUMN()-1)</f>
        <v>0</v>
      </c>
      <c r="H144" s="12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12">
        <f t="shared" si="82"/>
        <v>0</v>
      </c>
      <c r="C145" s="4">
        <f>INDEX('Paste Calib Data'!$1:$1048576,MATCH($A$138,'Paste Calib Data'!$A:$A,0)+(ROW()-ROW($A$138)-1),COLUMN()-1)</f>
        <v>0</v>
      </c>
      <c r="D145" s="4">
        <f>INDEX('Paste Calib Data'!$1:$1048576,MATCH($A$138,'Paste Calib Data'!$A:$A,0)+(ROW()-ROW($A$138)-1),COLUMN()-1)</f>
        <v>0</v>
      </c>
      <c r="E145" s="4">
        <f>INDEX('Paste Calib Data'!$1:$1048576,MATCH($A$138,'Paste Calib Data'!$A:$A,0)+(ROW()-ROW($A$138)-1),COLUMN()-1)</f>
        <v>0</v>
      </c>
      <c r="F145" s="4">
        <f>INDEX('Paste Calib Data'!$1:$1048576,MATCH($A$138,'Paste Calib Data'!$A:$A,0)+(ROW()-ROW($A$138)-1),COLUMN()-1)</f>
        <v>0</v>
      </c>
      <c r="G145" s="4">
        <f>INDEX('Paste Calib Data'!$1:$1048576,MATCH($A$138,'Paste Calib Data'!$A:$A,0)+(ROW()-ROW($A$138)-1),COLUMN()-1)</f>
        <v>0</v>
      </c>
      <c r="H145" s="12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12">
        <f t="shared" si="82"/>
        <v>0</v>
      </c>
      <c r="C146" s="4">
        <f>INDEX('Paste Calib Data'!$1:$1048576,MATCH($A$138,'Paste Calib Data'!$A:$A,0)+(ROW()-ROW($A$138)-1),COLUMN()-1)</f>
        <v>0</v>
      </c>
      <c r="D146" s="4">
        <f>INDEX('Paste Calib Data'!$1:$1048576,MATCH($A$138,'Paste Calib Data'!$A:$A,0)+(ROW()-ROW($A$138)-1),COLUMN()-1)</f>
        <v>0</v>
      </c>
      <c r="E146" s="4">
        <f>INDEX('Paste Calib Data'!$1:$1048576,MATCH($A$138,'Paste Calib Data'!$A:$A,0)+(ROW()-ROW($A$138)-1),COLUMN()-1)</f>
        <v>0</v>
      </c>
      <c r="F146" s="4">
        <f>INDEX('Paste Calib Data'!$1:$1048576,MATCH($A$138,'Paste Calib Data'!$A:$A,0)+(ROW()-ROW($A$138)-1),COLUMN()-1)</f>
        <v>0</v>
      </c>
      <c r="G146" s="4">
        <f>INDEX('Paste Calib Data'!$1:$1048576,MATCH($A$138,'Paste Calib Data'!$A:$A,0)+(ROW()-ROW($A$138)-1),COLUMN()-1)</f>
        <v>0</v>
      </c>
      <c r="H146" s="12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12">
        <f t="shared" si="82"/>
        <v>0</v>
      </c>
      <c r="C147" s="4">
        <f>INDEX('Paste Calib Data'!$1:$1048576,MATCH($A$138,'Paste Calib Data'!$A:$A,0)+(ROW()-ROW($A$138)-1),COLUMN()-1)</f>
        <v>0</v>
      </c>
      <c r="D147" s="4">
        <f>INDEX('Paste Calib Data'!$1:$1048576,MATCH($A$138,'Paste Calib Data'!$A:$A,0)+(ROW()-ROW($A$138)-1),COLUMN()-1)</f>
        <v>0</v>
      </c>
      <c r="E147" s="4">
        <f>INDEX('Paste Calib Data'!$1:$1048576,MATCH($A$138,'Paste Calib Data'!$A:$A,0)+(ROW()-ROW($A$138)-1),COLUMN()-1)</f>
        <v>0</v>
      </c>
      <c r="F147" s="4">
        <f>INDEX('Paste Calib Data'!$1:$1048576,MATCH($A$138,'Paste Calib Data'!$A:$A,0)+(ROW()-ROW($A$138)-1),COLUMN()-1)</f>
        <v>0</v>
      </c>
      <c r="G147" s="4">
        <f>INDEX('Paste Calib Data'!$1:$1048576,MATCH($A$138,'Paste Calib Data'!$A:$A,0)+(ROW()-ROW($A$138)-1),COLUMN()-1)</f>
        <v>0</v>
      </c>
      <c r="H147" s="12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12">
        <f t="shared" si="82"/>
        <v>0</v>
      </c>
      <c r="C148" s="4">
        <f>INDEX('Paste Calib Data'!$1:$1048576,MATCH($A$138,'Paste Calib Data'!$A:$A,0)+(ROW()-ROW($A$138)-1),COLUMN()-1)</f>
        <v>0</v>
      </c>
      <c r="D148" s="4">
        <f>INDEX('Paste Calib Data'!$1:$1048576,MATCH($A$138,'Paste Calib Data'!$A:$A,0)+(ROW()-ROW($A$138)-1),COLUMN()-1)</f>
        <v>0</v>
      </c>
      <c r="E148" s="4">
        <f>INDEX('Paste Calib Data'!$1:$1048576,MATCH($A$138,'Paste Calib Data'!$A:$A,0)+(ROW()-ROW($A$138)-1),COLUMN()-1)</f>
        <v>0</v>
      </c>
      <c r="F148" s="4">
        <f>INDEX('Paste Calib Data'!$1:$1048576,MATCH($A$138,'Paste Calib Data'!$A:$A,0)+(ROW()-ROW($A$138)-1),COLUMN()-1)</f>
        <v>0</v>
      </c>
      <c r="G148" s="4">
        <f>INDEX('Paste Calib Data'!$1:$1048576,MATCH($A$138,'Paste Calib Data'!$A:$A,0)+(ROW()-ROW($A$138)-1),COLUMN()-1)</f>
        <v>0</v>
      </c>
      <c r="H148" s="12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12">
        <f t="shared" si="82"/>
        <v>0</v>
      </c>
      <c r="C149" s="4">
        <f>INDEX('Paste Calib Data'!$1:$1048576,MATCH($A$138,'Paste Calib Data'!$A:$A,0)+(ROW()-ROW($A$138)-1),COLUMN()-1)</f>
        <v>0</v>
      </c>
      <c r="D149" s="4">
        <f>INDEX('Paste Calib Data'!$1:$1048576,MATCH($A$138,'Paste Calib Data'!$A:$A,0)+(ROW()-ROW($A$138)-1),COLUMN()-1)</f>
        <v>0</v>
      </c>
      <c r="E149" s="4">
        <f>INDEX('Paste Calib Data'!$1:$1048576,MATCH($A$138,'Paste Calib Data'!$A:$A,0)+(ROW()-ROW($A$138)-1),COLUMN()-1)</f>
        <v>0</v>
      </c>
      <c r="F149" s="4">
        <f>INDEX('Paste Calib Data'!$1:$1048576,MATCH($A$138,'Paste Calib Data'!$A:$A,0)+(ROW()-ROW($A$138)-1),COLUMN()-1)</f>
        <v>0</v>
      </c>
      <c r="G149" s="4">
        <f>INDEX('Paste Calib Data'!$1:$1048576,MATCH($A$138,'Paste Calib Data'!$A:$A,0)+(ROW()-ROW($A$138)-1),COLUMN()-1)</f>
        <v>0</v>
      </c>
      <c r="H149" s="12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12">
        <f t="shared" si="82"/>
        <v>0</v>
      </c>
      <c r="C150" s="4">
        <f>INDEX('Paste Calib Data'!$1:$1048576,MATCH($A$138,'Paste Calib Data'!$A:$A,0)+(ROW()-ROW($A$138)-1),COLUMN()-1)</f>
        <v>0</v>
      </c>
      <c r="D150" s="4">
        <f>INDEX('Paste Calib Data'!$1:$1048576,MATCH($A$138,'Paste Calib Data'!$A:$A,0)+(ROW()-ROW($A$138)-1),COLUMN()-1)</f>
        <v>0</v>
      </c>
      <c r="E150" s="4">
        <f>INDEX('Paste Calib Data'!$1:$1048576,MATCH($A$138,'Paste Calib Data'!$A:$A,0)+(ROW()-ROW($A$138)-1),COLUMN()-1)</f>
        <v>0</v>
      </c>
      <c r="F150" s="4">
        <f>INDEX('Paste Calib Data'!$1:$1048576,MATCH($A$138,'Paste Calib Data'!$A:$A,0)+(ROW()-ROW($A$138)-1),COLUMN()-1)</f>
        <v>0</v>
      </c>
      <c r="G150" s="4">
        <f>INDEX('Paste Calib Data'!$1:$1048576,MATCH($A$138,'Paste Calib Data'!$A:$A,0)+(ROW()-ROW($A$138)-1),COLUMN()-1)</f>
        <v>0</v>
      </c>
      <c r="H150" s="12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12">
        <f t="shared" si="82"/>
        <v>0</v>
      </c>
      <c r="C151" s="4">
        <f>INDEX('Paste Calib Data'!$1:$1048576,MATCH($A$138,'Paste Calib Data'!$A:$A,0)+(ROW()-ROW($A$138)-1),COLUMN()-1)</f>
        <v>0</v>
      </c>
      <c r="D151" s="4">
        <f>INDEX('Paste Calib Data'!$1:$1048576,MATCH($A$138,'Paste Calib Data'!$A:$A,0)+(ROW()-ROW($A$138)-1),COLUMN()-1)</f>
        <v>0</v>
      </c>
      <c r="E151" s="4">
        <f>INDEX('Paste Calib Data'!$1:$1048576,MATCH($A$138,'Paste Calib Data'!$A:$A,0)+(ROW()-ROW($A$138)-1),COLUMN()-1)</f>
        <v>0</v>
      </c>
      <c r="F151" s="4">
        <f>INDEX('Paste Calib Data'!$1:$1048576,MATCH($A$138,'Paste Calib Data'!$A:$A,0)+(ROW()-ROW($A$138)-1),COLUMN()-1)</f>
        <v>0</v>
      </c>
      <c r="G151" s="4">
        <f>INDEX('Paste Calib Data'!$1:$1048576,MATCH($A$138,'Paste Calib Data'!$A:$A,0)+(ROW()-ROW($A$138)-1),COLUMN()-1)</f>
        <v>0</v>
      </c>
      <c r="H151" s="12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12">
        <f t="shared" si="82"/>
        <v>0</v>
      </c>
      <c r="C152" s="4">
        <f>INDEX('Paste Calib Data'!$1:$1048576,MATCH($A$138,'Paste Calib Data'!$A:$A,0)+(ROW()-ROW($A$138)-1),COLUMN()-1)</f>
        <v>0</v>
      </c>
      <c r="D152" s="4">
        <f>INDEX('Paste Calib Data'!$1:$1048576,MATCH($A$138,'Paste Calib Data'!$A:$A,0)+(ROW()-ROW($A$138)-1),COLUMN()-1)</f>
        <v>0</v>
      </c>
      <c r="E152" s="4">
        <f>INDEX('Paste Calib Data'!$1:$1048576,MATCH($A$138,'Paste Calib Data'!$A:$A,0)+(ROW()-ROW($A$138)-1),COLUMN()-1)</f>
        <v>0</v>
      </c>
      <c r="F152" s="4">
        <f>INDEX('Paste Calib Data'!$1:$1048576,MATCH($A$138,'Paste Calib Data'!$A:$A,0)+(ROW()-ROW($A$138)-1),COLUMN()-1)</f>
        <v>0</v>
      </c>
      <c r="G152" s="4">
        <f>INDEX('Paste Calib Data'!$1:$1048576,MATCH($A$138,'Paste Calib Data'!$A:$A,0)+(ROW()-ROW($A$138)-1),COLUMN()-1)</f>
        <v>0</v>
      </c>
      <c r="H152" s="12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12">
        <f t="shared" si="82"/>
        <v>0</v>
      </c>
      <c r="C153" s="4">
        <f>INDEX('Paste Calib Data'!$1:$1048576,MATCH($A$138,'Paste Calib Data'!$A:$A,0)+(ROW()-ROW($A$138)-1),COLUMN()-1)</f>
        <v>0</v>
      </c>
      <c r="D153" s="4">
        <f>INDEX('Paste Calib Data'!$1:$1048576,MATCH($A$138,'Paste Calib Data'!$A:$A,0)+(ROW()-ROW($A$138)-1),COLUMN()-1)</f>
        <v>0</v>
      </c>
      <c r="E153" s="4">
        <f>INDEX('Paste Calib Data'!$1:$1048576,MATCH($A$138,'Paste Calib Data'!$A:$A,0)+(ROW()-ROW($A$138)-1),COLUMN()-1)</f>
        <v>0</v>
      </c>
      <c r="F153" s="4">
        <f>INDEX('Paste Calib Data'!$1:$1048576,MATCH($A$138,'Paste Calib Data'!$A:$A,0)+(ROW()-ROW($A$138)-1),COLUMN()-1)</f>
        <v>0</v>
      </c>
      <c r="G153" s="4">
        <f>INDEX('Paste Calib Data'!$1:$1048576,MATCH($A$138,'Paste Calib Data'!$A:$A,0)+(ROW()-ROW($A$138)-1),COLUMN()-1)</f>
        <v>0</v>
      </c>
      <c r="H153" s="12">
        <f t="shared" si="81"/>
        <v>0</v>
      </c>
    </row>
    <row r="154" spans="1:14" x14ac:dyDescent="0.25">
      <c r="A154" s="13">
        <f>A153+1</f>
        <v>101</v>
      </c>
      <c r="B154" s="12">
        <f>B153</f>
        <v>0</v>
      </c>
      <c r="C154" s="12">
        <f>C153</f>
        <v>0</v>
      </c>
      <c r="D154" s="12">
        <f t="shared" ref="D154" si="83">D153</f>
        <v>0</v>
      </c>
      <c r="E154" s="12">
        <f t="shared" ref="E154" si="84">E153</f>
        <v>0</v>
      </c>
      <c r="F154" s="12">
        <f t="shared" ref="F154" si="85">F153</f>
        <v>0</v>
      </c>
      <c r="G154" s="12">
        <f t="shared" ref="G154" si="86">G153</f>
        <v>0</v>
      </c>
      <c r="H154" s="12">
        <f t="shared" ref="H154" si="87">H153</f>
        <v>0</v>
      </c>
    </row>
    <row r="156" spans="1:14" x14ac:dyDescent="0.25">
      <c r="A156" s="17" t="s">
        <v>151</v>
      </c>
      <c r="B156" s="51" t="str">
        <f>INDEX('Paste Calib Data'!$1:$1048576,MATCH($A$156,'Paste Calib Data'!$A:$A,0)+(ROW()-ROW($A$156)),COLUMN())</f>
        <v>Post Quantity, Boost Adjust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13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12">
        <f>M158+1</f>
        <v>201</v>
      </c>
    </row>
    <row r="159" spans="1:14" x14ac:dyDescent="0.25">
      <c r="A159" s="13">
        <f>A160-1</f>
        <v>599</v>
      </c>
      <c r="B159" s="12">
        <f>B160</f>
        <v>0</v>
      </c>
      <c r="C159" s="12">
        <f t="shared" ref="C159:N159" si="88">C160</f>
        <v>0</v>
      </c>
      <c r="D159" s="12">
        <f t="shared" si="88"/>
        <v>0</v>
      </c>
      <c r="E159" s="12">
        <f t="shared" si="88"/>
        <v>0</v>
      </c>
      <c r="F159" s="12">
        <f t="shared" si="88"/>
        <v>0</v>
      </c>
      <c r="G159" s="12">
        <f t="shared" si="88"/>
        <v>0</v>
      </c>
      <c r="H159" s="12">
        <f t="shared" si="88"/>
        <v>0</v>
      </c>
      <c r="I159" s="12">
        <f t="shared" si="88"/>
        <v>0</v>
      </c>
      <c r="J159" s="12">
        <f t="shared" si="88"/>
        <v>0</v>
      </c>
      <c r="K159" s="12">
        <f t="shared" si="88"/>
        <v>0</v>
      </c>
      <c r="L159" s="12">
        <f t="shared" si="88"/>
        <v>0</v>
      </c>
      <c r="M159" s="12">
        <f t="shared" si="88"/>
        <v>0</v>
      </c>
      <c r="N159" s="12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12">
        <f>C160</f>
        <v>0</v>
      </c>
      <c r="C160" s="4">
        <f>INDEX('Paste Calib Data'!$1:$1048576,MATCH($A$156,'Paste Calib Data'!$A:$A,0)+(ROW()-ROW($A$156)-1),COLUMN()-1)</f>
        <v>0</v>
      </c>
      <c r="D160" s="4">
        <f>INDEX('Paste Calib Data'!$1:$1048576,MATCH($A$156,'Paste Calib Data'!$A:$A,0)+(ROW()-ROW($A$156)-1),COLUMN()-1)</f>
        <v>0</v>
      </c>
      <c r="E160" s="4">
        <f>INDEX('Paste Calib Data'!$1:$1048576,MATCH($A$156,'Paste Calib Data'!$A:$A,0)+(ROW()-ROW($A$156)-1),COLUMN()-1)</f>
        <v>0</v>
      </c>
      <c r="F160" s="4">
        <f>INDEX('Paste Calib Data'!$1:$1048576,MATCH($A$156,'Paste Calib Data'!$A:$A,0)+(ROW()-ROW($A$156)-1),COLUMN()-1)</f>
        <v>0</v>
      </c>
      <c r="G160" s="4">
        <f>INDEX('Paste Calib Data'!$1:$1048576,MATCH($A$156,'Paste Calib Data'!$A:$A,0)+(ROW()-ROW($A$156)-1),COLUMN()-1)</f>
        <v>0</v>
      </c>
      <c r="H160" s="4">
        <f>INDEX('Paste Calib Data'!$1:$1048576,MATCH($A$156,'Paste Calib Data'!$A:$A,0)+(ROW()-ROW($A$156)-1),COLUMN()-1)</f>
        <v>0</v>
      </c>
      <c r="I160" s="4">
        <f>INDEX('Paste Calib Data'!$1:$1048576,MATCH($A$156,'Paste Calib Data'!$A:$A,0)+(ROW()-ROW($A$156)-1),COLUMN()-1)</f>
        <v>0</v>
      </c>
      <c r="J160" s="4">
        <f>INDEX('Paste Calib Data'!$1:$1048576,MATCH($A$156,'Paste Calib Data'!$A:$A,0)+(ROW()-ROW($A$156)-1),COLUMN()-1)</f>
        <v>0</v>
      </c>
      <c r="K160" s="4">
        <f>INDEX('Paste Calib Data'!$1:$1048576,MATCH($A$156,'Paste Calib Data'!$A:$A,0)+(ROW()-ROW($A$156)-1),COLUMN()-1)</f>
        <v>0</v>
      </c>
      <c r="L160" s="4">
        <f>INDEX('Paste Calib Data'!$1:$1048576,MATCH($A$156,'Paste Calib Data'!$A:$A,0)+(ROW()-ROW($A$156)-1),COLUMN()-1)</f>
        <v>0</v>
      </c>
      <c r="M160" s="4">
        <f>INDEX('Paste Calib Data'!$1:$1048576,MATCH($A$156,'Paste Calib Data'!$A:$A,0)+(ROW()-ROW($A$156)-1),COLUMN()-1)</f>
        <v>0</v>
      </c>
      <c r="N160" s="12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12">
        <f t="shared" ref="B161:B172" si="90">C161</f>
        <v>0</v>
      </c>
      <c r="C161" s="4">
        <f>INDEX('Paste Calib Data'!$1:$1048576,MATCH($A$156,'Paste Calib Data'!$A:$A,0)+(ROW()-ROW($A$156)-1),COLUMN()-1)</f>
        <v>0</v>
      </c>
      <c r="D161" s="4">
        <f>INDEX('Paste Calib Data'!$1:$1048576,MATCH($A$156,'Paste Calib Data'!$A:$A,0)+(ROW()-ROW($A$156)-1),COLUMN()-1)</f>
        <v>0</v>
      </c>
      <c r="E161" s="4">
        <f>INDEX('Paste Calib Data'!$1:$1048576,MATCH($A$156,'Paste Calib Data'!$A:$A,0)+(ROW()-ROW($A$156)-1),COLUMN()-1)</f>
        <v>0</v>
      </c>
      <c r="F161" s="4">
        <f>INDEX('Paste Calib Data'!$1:$1048576,MATCH($A$156,'Paste Calib Data'!$A:$A,0)+(ROW()-ROW($A$156)-1),COLUMN()-1)</f>
        <v>0</v>
      </c>
      <c r="G161" s="4">
        <f>INDEX('Paste Calib Data'!$1:$1048576,MATCH($A$156,'Paste Calib Data'!$A:$A,0)+(ROW()-ROW($A$156)-1),COLUMN()-1)</f>
        <v>0</v>
      </c>
      <c r="H161" s="4">
        <f>INDEX('Paste Calib Data'!$1:$1048576,MATCH($A$156,'Paste Calib Data'!$A:$A,0)+(ROW()-ROW($A$156)-1),COLUMN()-1)</f>
        <v>0</v>
      </c>
      <c r="I161" s="4">
        <f>INDEX('Paste Calib Data'!$1:$1048576,MATCH($A$156,'Paste Calib Data'!$A:$A,0)+(ROW()-ROW($A$156)-1),COLUMN()-1)</f>
        <v>0</v>
      </c>
      <c r="J161" s="4">
        <f>INDEX('Paste Calib Data'!$1:$1048576,MATCH($A$156,'Paste Calib Data'!$A:$A,0)+(ROW()-ROW($A$156)-1),COLUMN()-1)</f>
        <v>0</v>
      </c>
      <c r="K161" s="4">
        <f>INDEX('Paste Calib Data'!$1:$1048576,MATCH($A$156,'Paste Calib Data'!$A:$A,0)+(ROW()-ROW($A$156)-1),COLUMN()-1)</f>
        <v>0</v>
      </c>
      <c r="L161" s="4">
        <f>INDEX('Paste Calib Data'!$1:$1048576,MATCH($A$156,'Paste Calib Data'!$A:$A,0)+(ROW()-ROW($A$156)-1),COLUMN()-1)</f>
        <v>0</v>
      </c>
      <c r="M161" s="4">
        <f>INDEX('Paste Calib Data'!$1:$1048576,MATCH($A$156,'Paste Calib Data'!$A:$A,0)+(ROW()-ROW($A$156)-1),COLUMN()-1)</f>
        <v>0</v>
      </c>
      <c r="N161" s="12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12">
        <f t="shared" si="90"/>
        <v>0</v>
      </c>
      <c r="C162" s="4">
        <f>INDEX('Paste Calib Data'!$1:$1048576,MATCH($A$156,'Paste Calib Data'!$A:$A,0)+(ROW()-ROW($A$156)-1),COLUMN()-1)</f>
        <v>0</v>
      </c>
      <c r="D162" s="4">
        <f>INDEX('Paste Calib Data'!$1:$1048576,MATCH($A$156,'Paste Calib Data'!$A:$A,0)+(ROW()-ROW($A$156)-1),COLUMN()-1)</f>
        <v>0</v>
      </c>
      <c r="E162" s="4">
        <f>INDEX('Paste Calib Data'!$1:$1048576,MATCH($A$156,'Paste Calib Data'!$A:$A,0)+(ROW()-ROW($A$156)-1),COLUMN()-1)</f>
        <v>0</v>
      </c>
      <c r="F162" s="4">
        <f>INDEX('Paste Calib Data'!$1:$1048576,MATCH($A$156,'Paste Calib Data'!$A:$A,0)+(ROW()-ROW($A$156)-1),COLUMN()-1)</f>
        <v>0</v>
      </c>
      <c r="G162" s="4">
        <f>INDEX('Paste Calib Data'!$1:$1048576,MATCH($A$156,'Paste Calib Data'!$A:$A,0)+(ROW()-ROW($A$156)-1),COLUMN()-1)</f>
        <v>0</v>
      </c>
      <c r="H162" s="4">
        <f>INDEX('Paste Calib Data'!$1:$1048576,MATCH($A$156,'Paste Calib Data'!$A:$A,0)+(ROW()-ROW($A$156)-1),COLUMN()-1)</f>
        <v>0</v>
      </c>
      <c r="I162" s="4">
        <f>INDEX('Paste Calib Data'!$1:$1048576,MATCH($A$156,'Paste Calib Data'!$A:$A,0)+(ROW()-ROW($A$156)-1),COLUMN()-1)</f>
        <v>0</v>
      </c>
      <c r="J162" s="4">
        <f>INDEX('Paste Calib Data'!$1:$1048576,MATCH($A$156,'Paste Calib Data'!$A:$A,0)+(ROW()-ROW($A$156)-1),COLUMN()-1)</f>
        <v>0</v>
      </c>
      <c r="K162" s="4">
        <f>INDEX('Paste Calib Data'!$1:$1048576,MATCH($A$156,'Paste Calib Data'!$A:$A,0)+(ROW()-ROW($A$156)-1),COLUMN()-1)</f>
        <v>0</v>
      </c>
      <c r="L162" s="4">
        <f>INDEX('Paste Calib Data'!$1:$1048576,MATCH($A$156,'Paste Calib Data'!$A:$A,0)+(ROW()-ROW($A$156)-1),COLUMN()-1)</f>
        <v>0</v>
      </c>
      <c r="M162" s="4">
        <f>INDEX('Paste Calib Data'!$1:$1048576,MATCH($A$156,'Paste Calib Data'!$A:$A,0)+(ROW()-ROW($A$156)-1),COLUMN()-1)</f>
        <v>0</v>
      </c>
      <c r="N162" s="12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12">
        <f t="shared" si="90"/>
        <v>0</v>
      </c>
      <c r="C163" s="4">
        <f>INDEX('Paste Calib Data'!$1:$1048576,MATCH($A$156,'Paste Calib Data'!$A:$A,0)+(ROW()-ROW($A$156)-1),COLUMN()-1)</f>
        <v>0</v>
      </c>
      <c r="D163" s="4">
        <f>INDEX('Paste Calib Data'!$1:$1048576,MATCH($A$156,'Paste Calib Data'!$A:$A,0)+(ROW()-ROW($A$156)-1),COLUMN()-1)</f>
        <v>0</v>
      </c>
      <c r="E163" s="4">
        <f>INDEX('Paste Calib Data'!$1:$1048576,MATCH($A$156,'Paste Calib Data'!$A:$A,0)+(ROW()-ROW($A$156)-1),COLUMN()-1)</f>
        <v>0</v>
      </c>
      <c r="F163" s="4">
        <f>INDEX('Paste Calib Data'!$1:$1048576,MATCH($A$156,'Paste Calib Data'!$A:$A,0)+(ROW()-ROW($A$156)-1),COLUMN()-1)</f>
        <v>0</v>
      </c>
      <c r="G163" s="4">
        <f>INDEX('Paste Calib Data'!$1:$1048576,MATCH($A$156,'Paste Calib Data'!$A:$A,0)+(ROW()-ROW($A$156)-1),COLUMN()-1)</f>
        <v>0</v>
      </c>
      <c r="H163" s="4">
        <f>INDEX('Paste Calib Data'!$1:$1048576,MATCH($A$156,'Paste Calib Data'!$A:$A,0)+(ROW()-ROW($A$156)-1),COLUMN()-1)</f>
        <v>0</v>
      </c>
      <c r="I163" s="4">
        <f>INDEX('Paste Calib Data'!$1:$1048576,MATCH($A$156,'Paste Calib Data'!$A:$A,0)+(ROW()-ROW($A$156)-1),COLUMN()-1)</f>
        <v>0</v>
      </c>
      <c r="J163" s="4">
        <f>INDEX('Paste Calib Data'!$1:$1048576,MATCH($A$156,'Paste Calib Data'!$A:$A,0)+(ROW()-ROW($A$156)-1),COLUMN()-1)</f>
        <v>0</v>
      </c>
      <c r="K163" s="4">
        <f>INDEX('Paste Calib Data'!$1:$1048576,MATCH($A$156,'Paste Calib Data'!$A:$A,0)+(ROW()-ROW($A$156)-1),COLUMN()-1)</f>
        <v>0</v>
      </c>
      <c r="L163" s="4">
        <f>INDEX('Paste Calib Data'!$1:$1048576,MATCH($A$156,'Paste Calib Data'!$A:$A,0)+(ROW()-ROW($A$156)-1),COLUMN()-1)</f>
        <v>0</v>
      </c>
      <c r="M163" s="4">
        <f>INDEX('Paste Calib Data'!$1:$1048576,MATCH($A$156,'Paste Calib Data'!$A:$A,0)+(ROW()-ROW($A$156)-1),COLUMN()-1)</f>
        <v>0</v>
      </c>
      <c r="N163" s="12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12">
        <f t="shared" si="90"/>
        <v>0</v>
      </c>
      <c r="C164" s="4">
        <f>INDEX('Paste Calib Data'!$1:$1048576,MATCH($A$156,'Paste Calib Data'!$A:$A,0)+(ROW()-ROW($A$156)-1),COLUMN()-1)</f>
        <v>0</v>
      </c>
      <c r="D164" s="4">
        <f>INDEX('Paste Calib Data'!$1:$1048576,MATCH($A$156,'Paste Calib Data'!$A:$A,0)+(ROW()-ROW($A$156)-1),COLUMN()-1)</f>
        <v>0</v>
      </c>
      <c r="E164" s="4">
        <f>INDEX('Paste Calib Data'!$1:$1048576,MATCH($A$156,'Paste Calib Data'!$A:$A,0)+(ROW()-ROW($A$156)-1),COLUMN()-1)</f>
        <v>0</v>
      </c>
      <c r="F164" s="4">
        <f>INDEX('Paste Calib Data'!$1:$1048576,MATCH($A$156,'Paste Calib Data'!$A:$A,0)+(ROW()-ROW($A$156)-1),COLUMN()-1)</f>
        <v>0</v>
      </c>
      <c r="G164" s="4">
        <f>INDEX('Paste Calib Data'!$1:$1048576,MATCH($A$156,'Paste Calib Data'!$A:$A,0)+(ROW()-ROW($A$156)-1),COLUMN()-1)</f>
        <v>0</v>
      </c>
      <c r="H164" s="4">
        <f>INDEX('Paste Calib Data'!$1:$1048576,MATCH($A$156,'Paste Calib Data'!$A:$A,0)+(ROW()-ROW($A$156)-1),COLUMN()-1)</f>
        <v>0</v>
      </c>
      <c r="I164" s="4">
        <f>INDEX('Paste Calib Data'!$1:$1048576,MATCH($A$156,'Paste Calib Data'!$A:$A,0)+(ROW()-ROW($A$156)-1),COLUMN()-1)</f>
        <v>0</v>
      </c>
      <c r="J164" s="4">
        <f>INDEX('Paste Calib Data'!$1:$1048576,MATCH($A$156,'Paste Calib Data'!$A:$A,0)+(ROW()-ROW($A$156)-1),COLUMN()-1)</f>
        <v>0</v>
      </c>
      <c r="K164" s="4">
        <f>INDEX('Paste Calib Data'!$1:$1048576,MATCH($A$156,'Paste Calib Data'!$A:$A,0)+(ROW()-ROW($A$156)-1),COLUMN()-1)</f>
        <v>0</v>
      </c>
      <c r="L164" s="4">
        <f>INDEX('Paste Calib Data'!$1:$1048576,MATCH($A$156,'Paste Calib Data'!$A:$A,0)+(ROW()-ROW($A$156)-1),COLUMN()-1)</f>
        <v>0</v>
      </c>
      <c r="M164" s="4">
        <f>INDEX('Paste Calib Data'!$1:$1048576,MATCH($A$156,'Paste Calib Data'!$A:$A,0)+(ROW()-ROW($A$156)-1),COLUMN()-1)</f>
        <v>0</v>
      </c>
      <c r="N164" s="12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12">
        <f t="shared" si="90"/>
        <v>0</v>
      </c>
      <c r="C165" s="4">
        <f>INDEX('Paste Calib Data'!$1:$1048576,MATCH($A$156,'Paste Calib Data'!$A:$A,0)+(ROW()-ROW($A$156)-1),COLUMN()-1)</f>
        <v>0</v>
      </c>
      <c r="D165" s="4">
        <f>INDEX('Paste Calib Data'!$1:$1048576,MATCH($A$156,'Paste Calib Data'!$A:$A,0)+(ROW()-ROW($A$156)-1),COLUMN()-1)</f>
        <v>0</v>
      </c>
      <c r="E165" s="4">
        <f>INDEX('Paste Calib Data'!$1:$1048576,MATCH($A$156,'Paste Calib Data'!$A:$A,0)+(ROW()-ROW($A$156)-1),COLUMN()-1)</f>
        <v>0</v>
      </c>
      <c r="F165" s="4">
        <f>INDEX('Paste Calib Data'!$1:$1048576,MATCH($A$156,'Paste Calib Data'!$A:$A,0)+(ROW()-ROW($A$156)-1),COLUMN()-1)</f>
        <v>0</v>
      </c>
      <c r="G165" s="4">
        <f>INDEX('Paste Calib Data'!$1:$1048576,MATCH($A$156,'Paste Calib Data'!$A:$A,0)+(ROW()-ROW($A$156)-1),COLUMN()-1)</f>
        <v>0</v>
      </c>
      <c r="H165" s="4">
        <f>INDEX('Paste Calib Data'!$1:$1048576,MATCH($A$156,'Paste Calib Data'!$A:$A,0)+(ROW()-ROW($A$156)-1),COLUMN()-1)</f>
        <v>0</v>
      </c>
      <c r="I165" s="4">
        <f>INDEX('Paste Calib Data'!$1:$1048576,MATCH($A$156,'Paste Calib Data'!$A:$A,0)+(ROW()-ROW($A$156)-1),COLUMN()-1)</f>
        <v>0</v>
      </c>
      <c r="J165" s="4">
        <f>INDEX('Paste Calib Data'!$1:$1048576,MATCH($A$156,'Paste Calib Data'!$A:$A,0)+(ROW()-ROW($A$156)-1),COLUMN()-1)</f>
        <v>0</v>
      </c>
      <c r="K165" s="4">
        <f>INDEX('Paste Calib Data'!$1:$1048576,MATCH($A$156,'Paste Calib Data'!$A:$A,0)+(ROW()-ROW($A$156)-1),COLUMN()-1)</f>
        <v>0</v>
      </c>
      <c r="L165" s="4">
        <f>INDEX('Paste Calib Data'!$1:$1048576,MATCH($A$156,'Paste Calib Data'!$A:$A,0)+(ROW()-ROW($A$156)-1),COLUMN()-1)</f>
        <v>0</v>
      </c>
      <c r="M165" s="4">
        <f>INDEX('Paste Calib Data'!$1:$1048576,MATCH($A$156,'Paste Calib Data'!$A:$A,0)+(ROW()-ROW($A$156)-1),COLUMN()-1)</f>
        <v>0</v>
      </c>
      <c r="N165" s="12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12">
        <f t="shared" si="90"/>
        <v>0</v>
      </c>
      <c r="C166" s="4">
        <f>INDEX('Paste Calib Data'!$1:$1048576,MATCH($A$156,'Paste Calib Data'!$A:$A,0)+(ROW()-ROW($A$156)-1),COLUMN()-1)</f>
        <v>0</v>
      </c>
      <c r="D166" s="4">
        <f>INDEX('Paste Calib Data'!$1:$1048576,MATCH($A$156,'Paste Calib Data'!$A:$A,0)+(ROW()-ROW($A$156)-1),COLUMN()-1)</f>
        <v>0</v>
      </c>
      <c r="E166" s="4">
        <f>INDEX('Paste Calib Data'!$1:$1048576,MATCH($A$156,'Paste Calib Data'!$A:$A,0)+(ROW()-ROW($A$156)-1),COLUMN()-1)</f>
        <v>0</v>
      </c>
      <c r="F166" s="4">
        <f>INDEX('Paste Calib Data'!$1:$1048576,MATCH($A$156,'Paste Calib Data'!$A:$A,0)+(ROW()-ROW($A$156)-1),COLUMN()-1)</f>
        <v>0</v>
      </c>
      <c r="G166" s="4">
        <f>INDEX('Paste Calib Data'!$1:$1048576,MATCH($A$156,'Paste Calib Data'!$A:$A,0)+(ROW()-ROW($A$156)-1),COLUMN()-1)</f>
        <v>0</v>
      </c>
      <c r="H166" s="4">
        <f>INDEX('Paste Calib Data'!$1:$1048576,MATCH($A$156,'Paste Calib Data'!$A:$A,0)+(ROW()-ROW($A$156)-1),COLUMN()-1)</f>
        <v>0</v>
      </c>
      <c r="I166" s="4">
        <f>INDEX('Paste Calib Data'!$1:$1048576,MATCH($A$156,'Paste Calib Data'!$A:$A,0)+(ROW()-ROW($A$156)-1),COLUMN()-1)</f>
        <v>0</v>
      </c>
      <c r="J166" s="4">
        <f>INDEX('Paste Calib Data'!$1:$1048576,MATCH($A$156,'Paste Calib Data'!$A:$A,0)+(ROW()-ROW($A$156)-1),COLUMN()-1)</f>
        <v>0</v>
      </c>
      <c r="K166" s="4">
        <f>INDEX('Paste Calib Data'!$1:$1048576,MATCH($A$156,'Paste Calib Data'!$A:$A,0)+(ROW()-ROW($A$156)-1),COLUMN()-1)</f>
        <v>0</v>
      </c>
      <c r="L166" s="4">
        <f>INDEX('Paste Calib Data'!$1:$1048576,MATCH($A$156,'Paste Calib Data'!$A:$A,0)+(ROW()-ROW($A$156)-1),COLUMN()-1)</f>
        <v>0</v>
      </c>
      <c r="M166" s="4">
        <f>INDEX('Paste Calib Data'!$1:$1048576,MATCH($A$156,'Paste Calib Data'!$A:$A,0)+(ROW()-ROW($A$156)-1),COLUMN()-1)</f>
        <v>0</v>
      </c>
      <c r="N166" s="12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12">
        <f t="shared" si="90"/>
        <v>0</v>
      </c>
      <c r="C167" s="4">
        <f>INDEX('Paste Calib Data'!$1:$1048576,MATCH($A$156,'Paste Calib Data'!$A:$A,0)+(ROW()-ROW($A$156)-1),COLUMN()-1)</f>
        <v>0</v>
      </c>
      <c r="D167" s="4">
        <f>INDEX('Paste Calib Data'!$1:$1048576,MATCH($A$156,'Paste Calib Data'!$A:$A,0)+(ROW()-ROW($A$156)-1),COLUMN()-1)</f>
        <v>0</v>
      </c>
      <c r="E167" s="4">
        <f>INDEX('Paste Calib Data'!$1:$1048576,MATCH($A$156,'Paste Calib Data'!$A:$A,0)+(ROW()-ROW($A$156)-1),COLUMN()-1)</f>
        <v>0</v>
      </c>
      <c r="F167" s="4">
        <f>INDEX('Paste Calib Data'!$1:$1048576,MATCH($A$156,'Paste Calib Data'!$A:$A,0)+(ROW()-ROW($A$156)-1),COLUMN()-1)</f>
        <v>0</v>
      </c>
      <c r="G167" s="4">
        <f>INDEX('Paste Calib Data'!$1:$1048576,MATCH($A$156,'Paste Calib Data'!$A:$A,0)+(ROW()-ROW($A$156)-1),COLUMN()-1)</f>
        <v>0</v>
      </c>
      <c r="H167" s="4">
        <f>INDEX('Paste Calib Data'!$1:$1048576,MATCH($A$156,'Paste Calib Data'!$A:$A,0)+(ROW()-ROW($A$156)-1),COLUMN()-1)</f>
        <v>0</v>
      </c>
      <c r="I167" s="4">
        <f>INDEX('Paste Calib Data'!$1:$1048576,MATCH($A$156,'Paste Calib Data'!$A:$A,0)+(ROW()-ROW($A$156)-1),COLUMN()-1)</f>
        <v>0</v>
      </c>
      <c r="J167" s="4">
        <f>INDEX('Paste Calib Data'!$1:$1048576,MATCH($A$156,'Paste Calib Data'!$A:$A,0)+(ROW()-ROW($A$156)-1),COLUMN()-1)</f>
        <v>0</v>
      </c>
      <c r="K167" s="4">
        <f>INDEX('Paste Calib Data'!$1:$1048576,MATCH($A$156,'Paste Calib Data'!$A:$A,0)+(ROW()-ROW($A$156)-1),COLUMN()-1)</f>
        <v>0</v>
      </c>
      <c r="L167" s="4">
        <f>INDEX('Paste Calib Data'!$1:$1048576,MATCH($A$156,'Paste Calib Data'!$A:$A,0)+(ROW()-ROW($A$156)-1),COLUMN()-1)</f>
        <v>0</v>
      </c>
      <c r="M167" s="4">
        <f>INDEX('Paste Calib Data'!$1:$1048576,MATCH($A$156,'Paste Calib Data'!$A:$A,0)+(ROW()-ROW($A$156)-1),COLUMN()-1)</f>
        <v>0</v>
      </c>
      <c r="N167" s="12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12">
        <f t="shared" si="90"/>
        <v>0</v>
      </c>
      <c r="C168" s="4">
        <f>INDEX('Paste Calib Data'!$1:$1048576,MATCH($A$156,'Paste Calib Data'!$A:$A,0)+(ROW()-ROW($A$156)-1),COLUMN()-1)</f>
        <v>0</v>
      </c>
      <c r="D168" s="4">
        <f>INDEX('Paste Calib Data'!$1:$1048576,MATCH($A$156,'Paste Calib Data'!$A:$A,0)+(ROW()-ROW($A$156)-1),COLUMN()-1)</f>
        <v>0</v>
      </c>
      <c r="E168" s="4">
        <f>INDEX('Paste Calib Data'!$1:$1048576,MATCH($A$156,'Paste Calib Data'!$A:$A,0)+(ROW()-ROW($A$156)-1),COLUMN()-1)</f>
        <v>0</v>
      </c>
      <c r="F168" s="4">
        <f>INDEX('Paste Calib Data'!$1:$1048576,MATCH($A$156,'Paste Calib Data'!$A:$A,0)+(ROW()-ROW($A$156)-1),COLUMN()-1)</f>
        <v>0</v>
      </c>
      <c r="G168" s="4">
        <f>INDEX('Paste Calib Data'!$1:$1048576,MATCH($A$156,'Paste Calib Data'!$A:$A,0)+(ROW()-ROW($A$156)-1),COLUMN()-1)</f>
        <v>0</v>
      </c>
      <c r="H168" s="4">
        <f>INDEX('Paste Calib Data'!$1:$1048576,MATCH($A$156,'Paste Calib Data'!$A:$A,0)+(ROW()-ROW($A$156)-1),COLUMN()-1)</f>
        <v>0</v>
      </c>
      <c r="I168" s="4">
        <f>INDEX('Paste Calib Data'!$1:$1048576,MATCH($A$156,'Paste Calib Data'!$A:$A,0)+(ROW()-ROW($A$156)-1),COLUMN()-1)</f>
        <v>0</v>
      </c>
      <c r="J168" s="4">
        <f>INDEX('Paste Calib Data'!$1:$1048576,MATCH($A$156,'Paste Calib Data'!$A:$A,0)+(ROW()-ROW($A$156)-1),COLUMN()-1)</f>
        <v>0</v>
      </c>
      <c r="K168" s="4">
        <f>INDEX('Paste Calib Data'!$1:$1048576,MATCH($A$156,'Paste Calib Data'!$A:$A,0)+(ROW()-ROW($A$156)-1),COLUMN()-1)</f>
        <v>0</v>
      </c>
      <c r="L168" s="4">
        <f>INDEX('Paste Calib Data'!$1:$1048576,MATCH($A$156,'Paste Calib Data'!$A:$A,0)+(ROW()-ROW($A$156)-1),COLUMN()-1)</f>
        <v>0</v>
      </c>
      <c r="M168" s="4">
        <f>INDEX('Paste Calib Data'!$1:$1048576,MATCH($A$156,'Paste Calib Data'!$A:$A,0)+(ROW()-ROW($A$156)-1),COLUMN()-1)</f>
        <v>0</v>
      </c>
      <c r="N168" s="12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12">
        <f t="shared" si="90"/>
        <v>0</v>
      </c>
      <c r="C169" s="4">
        <f>INDEX('Paste Calib Data'!$1:$1048576,MATCH($A$156,'Paste Calib Data'!$A:$A,0)+(ROW()-ROW($A$156)-1),COLUMN()-1)</f>
        <v>0</v>
      </c>
      <c r="D169" s="4">
        <f>INDEX('Paste Calib Data'!$1:$1048576,MATCH($A$156,'Paste Calib Data'!$A:$A,0)+(ROW()-ROW($A$156)-1),COLUMN()-1)</f>
        <v>0</v>
      </c>
      <c r="E169" s="4">
        <f>INDEX('Paste Calib Data'!$1:$1048576,MATCH($A$156,'Paste Calib Data'!$A:$A,0)+(ROW()-ROW($A$156)-1),COLUMN()-1)</f>
        <v>0</v>
      </c>
      <c r="F169" s="4">
        <f>INDEX('Paste Calib Data'!$1:$1048576,MATCH($A$156,'Paste Calib Data'!$A:$A,0)+(ROW()-ROW($A$156)-1),COLUMN()-1)</f>
        <v>0</v>
      </c>
      <c r="G169" s="4">
        <f>INDEX('Paste Calib Data'!$1:$1048576,MATCH($A$156,'Paste Calib Data'!$A:$A,0)+(ROW()-ROW($A$156)-1),COLUMN()-1)</f>
        <v>0</v>
      </c>
      <c r="H169" s="4">
        <f>INDEX('Paste Calib Data'!$1:$1048576,MATCH($A$156,'Paste Calib Data'!$A:$A,0)+(ROW()-ROW($A$156)-1),COLUMN()-1)</f>
        <v>0</v>
      </c>
      <c r="I169" s="4">
        <f>INDEX('Paste Calib Data'!$1:$1048576,MATCH($A$156,'Paste Calib Data'!$A:$A,0)+(ROW()-ROW($A$156)-1),COLUMN()-1)</f>
        <v>0</v>
      </c>
      <c r="J169" s="4">
        <f>INDEX('Paste Calib Data'!$1:$1048576,MATCH($A$156,'Paste Calib Data'!$A:$A,0)+(ROW()-ROW($A$156)-1),COLUMN()-1)</f>
        <v>0</v>
      </c>
      <c r="K169" s="4">
        <f>INDEX('Paste Calib Data'!$1:$1048576,MATCH($A$156,'Paste Calib Data'!$A:$A,0)+(ROW()-ROW($A$156)-1),COLUMN()-1)</f>
        <v>0</v>
      </c>
      <c r="L169" s="4">
        <f>INDEX('Paste Calib Data'!$1:$1048576,MATCH($A$156,'Paste Calib Data'!$A:$A,0)+(ROW()-ROW($A$156)-1),COLUMN()-1)</f>
        <v>0</v>
      </c>
      <c r="M169" s="4">
        <f>INDEX('Paste Calib Data'!$1:$1048576,MATCH($A$156,'Paste Calib Data'!$A:$A,0)+(ROW()-ROW($A$156)-1),COLUMN()-1)</f>
        <v>0</v>
      </c>
      <c r="N169" s="12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12">
        <f t="shared" si="90"/>
        <v>0</v>
      </c>
      <c r="C170" s="4">
        <f>INDEX('Paste Calib Data'!$1:$1048576,MATCH($A$156,'Paste Calib Data'!$A:$A,0)+(ROW()-ROW($A$156)-1),COLUMN()-1)</f>
        <v>0</v>
      </c>
      <c r="D170" s="4">
        <f>INDEX('Paste Calib Data'!$1:$1048576,MATCH($A$156,'Paste Calib Data'!$A:$A,0)+(ROW()-ROW($A$156)-1),COLUMN()-1)</f>
        <v>0</v>
      </c>
      <c r="E170" s="4">
        <f>INDEX('Paste Calib Data'!$1:$1048576,MATCH($A$156,'Paste Calib Data'!$A:$A,0)+(ROW()-ROW($A$156)-1),COLUMN()-1)</f>
        <v>0</v>
      </c>
      <c r="F170" s="4">
        <f>INDEX('Paste Calib Data'!$1:$1048576,MATCH($A$156,'Paste Calib Data'!$A:$A,0)+(ROW()-ROW($A$156)-1),COLUMN()-1)</f>
        <v>0</v>
      </c>
      <c r="G170" s="4">
        <f>INDEX('Paste Calib Data'!$1:$1048576,MATCH($A$156,'Paste Calib Data'!$A:$A,0)+(ROW()-ROW($A$156)-1),COLUMN()-1)</f>
        <v>0</v>
      </c>
      <c r="H170" s="4">
        <f>INDEX('Paste Calib Data'!$1:$1048576,MATCH($A$156,'Paste Calib Data'!$A:$A,0)+(ROW()-ROW($A$156)-1),COLUMN()-1)</f>
        <v>0</v>
      </c>
      <c r="I170" s="4">
        <f>INDEX('Paste Calib Data'!$1:$1048576,MATCH($A$156,'Paste Calib Data'!$A:$A,0)+(ROW()-ROW($A$156)-1),COLUMN()-1)</f>
        <v>0</v>
      </c>
      <c r="J170" s="4">
        <f>INDEX('Paste Calib Data'!$1:$1048576,MATCH($A$156,'Paste Calib Data'!$A:$A,0)+(ROW()-ROW($A$156)-1),COLUMN()-1)</f>
        <v>0</v>
      </c>
      <c r="K170" s="4">
        <f>INDEX('Paste Calib Data'!$1:$1048576,MATCH($A$156,'Paste Calib Data'!$A:$A,0)+(ROW()-ROW($A$156)-1),COLUMN()-1)</f>
        <v>0</v>
      </c>
      <c r="L170" s="4">
        <f>INDEX('Paste Calib Data'!$1:$1048576,MATCH($A$156,'Paste Calib Data'!$A:$A,0)+(ROW()-ROW($A$156)-1),COLUMN()-1)</f>
        <v>0</v>
      </c>
      <c r="M170" s="4">
        <f>INDEX('Paste Calib Data'!$1:$1048576,MATCH($A$156,'Paste Calib Data'!$A:$A,0)+(ROW()-ROW($A$156)-1),COLUMN()-1)</f>
        <v>0</v>
      </c>
      <c r="N170" s="12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12">
        <f t="shared" si="90"/>
        <v>0</v>
      </c>
      <c r="C171" s="4">
        <f>INDEX('Paste Calib Data'!$1:$1048576,MATCH($A$156,'Paste Calib Data'!$A:$A,0)+(ROW()-ROW($A$156)-1),COLUMN()-1)</f>
        <v>0</v>
      </c>
      <c r="D171" s="4">
        <f>INDEX('Paste Calib Data'!$1:$1048576,MATCH($A$156,'Paste Calib Data'!$A:$A,0)+(ROW()-ROW($A$156)-1),COLUMN()-1)</f>
        <v>0</v>
      </c>
      <c r="E171" s="4">
        <f>INDEX('Paste Calib Data'!$1:$1048576,MATCH($A$156,'Paste Calib Data'!$A:$A,0)+(ROW()-ROW($A$156)-1),COLUMN()-1)</f>
        <v>0</v>
      </c>
      <c r="F171" s="4">
        <f>INDEX('Paste Calib Data'!$1:$1048576,MATCH($A$156,'Paste Calib Data'!$A:$A,0)+(ROW()-ROW($A$156)-1),COLUMN()-1)</f>
        <v>0</v>
      </c>
      <c r="G171" s="4">
        <f>INDEX('Paste Calib Data'!$1:$1048576,MATCH($A$156,'Paste Calib Data'!$A:$A,0)+(ROW()-ROW($A$156)-1),COLUMN()-1)</f>
        <v>0</v>
      </c>
      <c r="H171" s="4">
        <f>INDEX('Paste Calib Data'!$1:$1048576,MATCH($A$156,'Paste Calib Data'!$A:$A,0)+(ROW()-ROW($A$156)-1),COLUMN()-1)</f>
        <v>0</v>
      </c>
      <c r="I171" s="4">
        <f>INDEX('Paste Calib Data'!$1:$1048576,MATCH($A$156,'Paste Calib Data'!$A:$A,0)+(ROW()-ROW($A$156)-1),COLUMN()-1)</f>
        <v>0</v>
      </c>
      <c r="J171" s="4">
        <f>INDEX('Paste Calib Data'!$1:$1048576,MATCH($A$156,'Paste Calib Data'!$A:$A,0)+(ROW()-ROW($A$156)-1),COLUMN()-1)</f>
        <v>0</v>
      </c>
      <c r="K171" s="4">
        <f>INDEX('Paste Calib Data'!$1:$1048576,MATCH($A$156,'Paste Calib Data'!$A:$A,0)+(ROW()-ROW($A$156)-1),COLUMN()-1)</f>
        <v>0</v>
      </c>
      <c r="L171" s="4">
        <f>INDEX('Paste Calib Data'!$1:$1048576,MATCH($A$156,'Paste Calib Data'!$A:$A,0)+(ROW()-ROW($A$156)-1),COLUMN()-1)</f>
        <v>0</v>
      </c>
      <c r="M171" s="4">
        <f>INDEX('Paste Calib Data'!$1:$1048576,MATCH($A$156,'Paste Calib Data'!$A:$A,0)+(ROW()-ROW($A$156)-1),COLUMN()-1)</f>
        <v>0</v>
      </c>
      <c r="N171" s="12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12">
        <f t="shared" si="90"/>
        <v>0</v>
      </c>
      <c r="C172" s="4">
        <f>INDEX('Paste Calib Data'!$1:$1048576,MATCH($A$156,'Paste Calib Data'!$A:$A,0)+(ROW()-ROW($A$156)-1),COLUMN()-1)</f>
        <v>0</v>
      </c>
      <c r="D172" s="4">
        <f>INDEX('Paste Calib Data'!$1:$1048576,MATCH($A$156,'Paste Calib Data'!$A:$A,0)+(ROW()-ROW($A$156)-1),COLUMN()-1)</f>
        <v>0</v>
      </c>
      <c r="E172" s="4">
        <f>INDEX('Paste Calib Data'!$1:$1048576,MATCH($A$156,'Paste Calib Data'!$A:$A,0)+(ROW()-ROW($A$156)-1),COLUMN()-1)</f>
        <v>0</v>
      </c>
      <c r="F172" s="4">
        <f>INDEX('Paste Calib Data'!$1:$1048576,MATCH($A$156,'Paste Calib Data'!$A:$A,0)+(ROW()-ROW($A$156)-1),COLUMN()-1)</f>
        <v>0</v>
      </c>
      <c r="G172" s="4">
        <f>INDEX('Paste Calib Data'!$1:$1048576,MATCH($A$156,'Paste Calib Data'!$A:$A,0)+(ROW()-ROW($A$156)-1),COLUMN()-1)</f>
        <v>0</v>
      </c>
      <c r="H172" s="4">
        <f>INDEX('Paste Calib Data'!$1:$1048576,MATCH($A$156,'Paste Calib Data'!$A:$A,0)+(ROW()-ROW($A$156)-1),COLUMN()-1)</f>
        <v>0</v>
      </c>
      <c r="I172" s="4">
        <f>INDEX('Paste Calib Data'!$1:$1048576,MATCH($A$156,'Paste Calib Data'!$A:$A,0)+(ROW()-ROW($A$156)-1),COLUMN()-1)</f>
        <v>0</v>
      </c>
      <c r="J172" s="4">
        <f>INDEX('Paste Calib Data'!$1:$1048576,MATCH($A$156,'Paste Calib Data'!$A:$A,0)+(ROW()-ROW($A$156)-1),COLUMN()-1)</f>
        <v>0</v>
      </c>
      <c r="K172" s="4">
        <f>INDEX('Paste Calib Data'!$1:$1048576,MATCH($A$156,'Paste Calib Data'!$A:$A,0)+(ROW()-ROW($A$156)-1),COLUMN()-1)</f>
        <v>0</v>
      </c>
      <c r="L172" s="4">
        <f>INDEX('Paste Calib Data'!$1:$1048576,MATCH($A$156,'Paste Calib Data'!$A:$A,0)+(ROW()-ROW($A$156)-1),COLUMN()-1)</f>
        <v>0</v>
      </c>
      <c r="M172" s="4">
        <f>INDEX('Paste Calib Data'!$1:$1048576,MATCH($A$156,'Paste Calib Data'!$A:$A,0)+(ROW()-ROW($A$156)-1),COLUMN()-1)</f>
        <v>0</v>
      </c>
      <c r="N172" s="12">
        <f>M172</f>
        <v>0</v>
      </c>
    </row>
    <row r="173" spans="1:14" x14ac:dyDescent="0.25">
      <c r="A173" s="13">
        <f>A172+1</f>
        <v>3001</v>
      </c>
      <c r="B173" s="12">
        <f>B172</f>
        <v>0</v>
      </c>
      <c r="C173" s="12">
        <f>C172</f>
        <v>0</v>
      </c>
      <c r="D173" s="12">
        <f t="shared" ref="D173" si="91">D172</f>
        <v>0</v>
      </c>
      <c r="E173" s="12">
        <f t="shared" ref="E173" si="92">E172</f>
        <v>0</v>
      </c>
      <c r="F173" s="12">
        <f t="shared" ref="F173" si="93">F172</f>
        <v>0</v>
      </c>
      <c r="G173" s="12">
        <f t="shared" ref="G173" si="94">G172</f>
        <v>0</v>
      </c>
      <c r="H173" s="12">
        <f t="shared" ref="H173" si="95">H172</f>
        <v>0</v>
      </c>
      <c r="I173" s="12">
        <f t="shared" ref="I173" si="96">I172</f>
        <v>0</v>
      </c>
      <c r="J173" s="12">
        <f t="shared" ref="J173" si="97">J172</f>
        <v>0</v>
      </c>
      <c r="K173" s="12">
        <f t="shared" ref="K173" si="98">K172</f>
        <v>0</v>
      </c>
      <c r="L173" s="12">
        <f t="shared" ref="L173" si="99">L172</f>
        <v>0</v>
      </c>
      <c r="M173" s="12">
        <f t="shared" ref="M173" si="100">M172</f>
        <v>0</v>
      </c>
      <c r="N173" s="12">
        <f t="shared" ref="N173" si="101">N172</f>
        <v>0</v>
      </c>
    </row>
    <row r="175" spans="1:14" x14ac:dyDescent="0.25">
      <c r="A175" s="17" t="s">
        <v>157</v>
      </c>
      <c r="B175" s="51" t="str">
        <f>INDEX('Paste Calib Data'!$1:$1048576,MATCH($A$175,'Paste Calib Data'!$A:$A,0)+(ROW()-ROW($A$175)),COLUMN())</f>
        <v>Post Quantity, Boost Multiplier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13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12">
        <f>M177+1</f>
        <v>50.1</v>
      </c>
    </row>
    <row r="178" spans="1:14" x14ac:dyDescent="0.25">
      <c r="A178" s="13">
        <f>A179-1</f>
        <v>599</v>
      </c>
      <c r="B178" s="13">
        <f>B179</f>
        <v>0</v>
      </c>
      <c r="C178" s="13">
        <f t="shared" ref="C178:N178" si="102">C179</f>
        <v>0</v>
      </c>
      <c r="D178" s="13">
        <f t="shared" si="102"/>
        <v>0</v>
      </c>
      <c r="E178" s="13">
        <f t="shared" si="102"/>
        <v>0</v>
      </c>
      <c r="F178" s="13">
        <f t="shared" si="102"/>
        <v>0</v>
      </c>
      <c r="G178" s="13">
        <f t="shared" si="102"/>
        <v>0</v>
      </c>
      <c r="H178" s="13">
        <f t="shared" si="102"/>
        <v>0</v>
      </c>
      <c r="I178" s="13">
        <f t="shared" si="102"/>
        <v>0</v>
      </c>
      <c r="J178" s="13">
        <f t="shared" si="102"/>
        <v>0</v>
      </c>
      <c r="K178" s="13">
        <f t="shared" si="102"/>
        <v>0</v>
      </c>
      <c r="L178" s="13">
        <f t="shared" si="102"/>
        <v>0</v>
      </c>
      <c r="M178" s="13">
        <f t="shared" si="102"/>
        <v>0</v>
      </c>
      <c r="N178" s="13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12">
        <f>C179</f>
        <v>0</v>
      </c>
      <c r="C179" s="4">
        <f>INDEX('Paste Calib Data'!$1:$1048576,MATCH($A$175,'Paste Calib Data'!$A:$A,0)+(ROW()-ROW($A$175)-1),COLUMN()-1)</f>
        <v>0</v>
      </c>
      <c r="D179" s="4">
        <f>INDEX('Paste Calib Data'!$1:$1048576,MATCH($A$175,'Paste Calib Data'!$A:$A,0)+(ROW()-ROW($A$175)-1),COLUMN()-1)</f>
        <v>0</v>
      </c>
      <c r="E179" s="4">
        <f>INDEX('Paste Calib Data'!$1:$1048576,MATCH($A$175,'Paste Calib Data'!$A:$A,0)+(ROW()-ROW($A$175)-1),COLUMN()-1)</f>
        <v>0</v>
      </c>
      <c r="F179" s="4">
        <f>INDEX('Paste Calib Data'!$1:$1048576,MATCH($A$175,'Paste Calib Data'!$A:$A,0)+(ROW()-ROW($A$175)-1),COLUMN()-1)</f>
        <v>0</v>
      </c>
      <c r="G179" s="4">
        <f>INDEX('Paste Calib Data'!$1:$1048576,MATCH($A$175,'Paste Calib Data'!$A:$A,0)+(ROW()-ROW($A$175)-1),COLUMN()-1)</f>
        <v>0</v>
      </c>
      <c r="H179" s="4">
        <f>INDEX('Paste Calib Data'!$1:$1048576,MATCH($A$175,'Paste Calib Data'!$A:$A,0)+(ROW()-ROW($A$175)-1),COLUMN()-1)</f>
        <v>0</v>
      </c>
      <c r="I179" s="4">
        <f>INDEX('Paste Calib Data'!$1:$1048576,MATCH($A$175,'Paste Calib Data'!$A:$A,0)+(ROW()-ROW($A$175)-1),COLUMN()-1)</f>
        <v>0</v>
      </c>
      <c r="J179" s="4">
        <f>INDEX('Paste Calib Data'!$1:$1048576,MATCH($A$175,'Paste Calib Data'!$A:$A,0)+(ROW()-ROW($A$175)-1),COLUMN()-1)</f>
        <v>0</v>
      </c>
      <c r="K179" s="4">
        <f>INDEX('Paste Calib Data'!$1:$1048576,MATCH($A$175,'Paste Calib Data'!$A:$A,0)+(ROW()-ROW($A$175)-1),COLUMN()-1)</f>
        <v>0</v>
      </c>
      <c r="L179" s="4">
        <f>INDEX('Paste Calib Data'!$1:$1048576,MATCH($A$175,'Paste Calib Data'!$A:$A,0)+(ROW()-ROW($A$175)-1),COLUMN()-1)</f>
        <v>0</v>
      </c>
      <c r="M179" s="4">
        <f>INDEX('Paste Calib Data'!$1:$1048576,MATCH($A$175,'Paste Calib Data'!$A:$A,0)+(ROW()-ROW($A$175)-1),COLUMN()-1)</f>
        <v>0</v>
      </c>
      <c r="N179" s="12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12">
        <f t="shared" ref="B180:B191" si="104">C180</f>
        <v>0</v>
      </c>
      <c r="C180" s="4">
        <f>INDEX('Paste Calib Data'!$1:$1048576,MATCH($A$175,'Paste Calib Data'!$A:$A,0)+(ROW()-ROW($A$175)-1),COLUMN()-1)</f>
        <v>0</v>
      </c>
      <c r="D180" s="4">
        <f>INDEX('Paste Calib Data'!$1:$1048576,MATCH($A$175,'Paste Calib Data'!$A:$A,0)+(ROW()-ROW($A$175)-1),COLUMN()-1)</f>
        <v>0</v>
      </c>
      <c r="E180" s="4">
        <f>INDEX('Paste Calib Data'!$1:$1048576,MATCH($A$175,'Paste Calib Data'!$A:$A,0)+(ROW()-ROW($A$175)-1),COLUMN()-1)</f>
        <v>0</v>
      </c>
      <c r="F180" s="4">
        <f>INDEX('Paste Calib Data'!$1:$1048576,MATCH($A$175,'Paste Calib Data'!$A:$A,0)+(ROW()-ROW($A$175)-1),COLUMN()-1)</f>
        <v>0</v>
      </c>
      <c r="G180" s="4">
        <f>INDEX('Paste Calib Data'!$1:$1048576,MATCH($A$175,'Paste Calib Data'!$A:$A,0)+(ROW()-ROW($A$175)-1),COLUMN()-1)</f>
        <v>0</v>
      </c>
      <c r="H180" s="4">
        <f>INDEX('Paste Calib Data'!$1:$1048576,MATCH($A$175,'Paste Calib Data'!$A:$A,0)+(ROW()-ROW($A$175)-1),COLUMN()-1)</f>
        <v>0</v>
      </c>
      <c r="I180" s="4">
        <f>INDEX('Paste Calib Data'!$1:$1048576,MATCH($A$175,'Paste Calib Data'!$A:$A,0)+(ROW()-ROW($A$175)-1),COLUMN()-1)</f>
        <v>0</v>
      </c>
      <c r="J180" s="4">
        <f>INDEX('Paste Calib Data'!$1:$1048576,MATCH($A$175,'Paste Calib Data'!$A:$A,0)+(ROW()-ROW($A$175)-1),COLUMN()-1)</f>
        <v>0</v>
      </c>
      <c r="K180" s="4">
        <f>INDEX('Paste Calib Data'!$1:$1048576,MATCH($A$175,'Paste Calib Data'!$A:$A,0)+(ROW()-ROW($A$175)-1),COLUMN()-1)</f>
        <v>0</v>
      </c>
      <c r="L180" s="4">
        <f>INDEX('Paste Calib Data'!$1:$1048576,MATCH($A$175,'Paste Calib Data'!$A:$A,0)+(ROW()-ROW($A$175)-1),COLUMN()-1)</f>
        <v>0</v>
      </c>
      <c r="M180" s="4">
        <f>INDEX('Paste Calib Data'!$1:$1048576,MATCH($A$175,'Paste Calib Data'!$A:$A,0)+(ROW()-ROW($A$175)-1),COLUMN()-1)</f>
        <v>0</v>
      </c>
      <c r="N180" s="12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12">
        <f t="shared" si="104"/>
        <v>0</v>
      </c>
      <c r="C181" s="4">
        <f>INDEX('Paste Calib Data'!$1:$1048576,MATCH($A$175,'Paste Calib Data'!$A:$A,0)+(ROW()-ROW($A$175)-1),COLUMN()-1)</f>
        <v>0</v>
      </c>
      <c r="D181" s="4">
        <f>INDEX('Paste Calib Data'!$1:$1048576,MATCH($A$175,'Paste Calib Data'!$A:$A,0)+(ROW()-ROW($A$175)-1),COLUMN()-1)</f>
        <v>0</v>
      </c>
      <c r="E181" s="4">
        <f>INDEX('Paste Calib Data'!$1:$1048576,MATCH($A$175,'Paste Calib Data'!$A:$A,0)+(ROW()-ROW($A$175)-1),COLUMN()-1)</f>
        <v>0</v>
      </c>
      <c r="F181" s="4">
        <f>INDEX('Paste Calib Data'!$1:$1048576,MATCH($A$175,'Paste Calib Data'!$A:$A,0)+(ROW()-ROW($A$175)-1),COLUMN()-1)</f>
        <v>0</v>
      </c>
      <c r="G181" s="4">
        <f>INDEX('Paste Calib Data'!$1:$1048576,MATCH($A$175,'Paste Calib Data'!$A:$A,0)+(ROW()-ROW($A$175)-1),COLUMN()-1)</f>
        <v>0</v>
      </c>
      <c r="H181" s="4">
        <f>INDEX('Paste Calib Data'!$1:$1048576,MATCH($A$175,'Paste Calib Data'!$A:$A,0)+(ROW()-ROW($A$175)-1),COLUMN()-1)</f>
        <v>0</v>
      </c>
      <c r="I181" s="4">
        <f>INDEX('Paste Calib Data'!$1:$1048576,MATCH($A$175,'Paste Calib Data'!$A:$A,0)+(ROW()-ROW($A$175)-1),COLUMN()-1)</f>
        <v>0</v>
      </c>
      <c r="J181" s="4">
        <f>INDEX('Paste Calib Data'!$1:$1048576,MATCH($A$175,'Paste Calib Data'!$A:$A,0)+(ROW()-ROW($A$175)-1),COLUMN()-1)</f>
        <v>0</v>
      </c>
      <c r="K181" s="4">
        <f>INDEX('Paste Calib Data'!$1:$1048576,MATCH($A$175,'Paste Calib Data'!$A:$A,0)+(ROW()-ROW($A$175)-1),COLUMN()-1)</f>
        <v>0</v>
      </c>
      <c r="L181" s="4">
        <f>INDEX('Paste Calib Data'!$1:$1048576,MATCH($A$175,'Paste Calib Data'!$A:$A,0)+(ROW()-ROW($A$175)-1),COLUMN()-1)</f>
        <v>0</v>
      </c>
      <c r="M181" s="4">
        <f>INDEX('Paste Calib Data'!$1:$1048576,MATCH($A$175,'Paste Calib Data'!$A:$A,0)+(ROW()-ROW($A$175)-1),COLUMN()-1)</f>
        <v>0</v>
      </c>
      <c r="N181" s="12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12">
        <f t="shared" si="104"/>
        <v>0</v>
      </c>
      <c r="C182" s="4">
        <f>INDEX('Paste Calib Data'!$1:$1048576,MATCH($A$175,'Paste Calib Data'!$A:$A,0)+(ROW()-ROW($A$175)-1),COLUMN()-1)</f>
        <v>0</v>
      </c>
      <c r="D182" s="4">
        <f>INDEX('Paste Calib Data'!$1:$1048576,MATCH($A$175,'Paste Calib Data'!$A:$A,0)+(ROW()-ROW($A$175)-1),COLUMN()-1)</f>
        <v>0</v>
      </c>
      <c r="E182" s="4">
        <f>INDEX('Paste Calib Data'!$1:$1048576,MATCH($A$175,'Paste Calib Data'!$A:$A,0)+(ROW()-ROW($A$175)-1),COLUMN()-1)</f>
        <v>0</v>
      </c>
      <c r="F182" s="4">
        <f>INDEX('Paste Calib Data'!$1:$1048576,MATCH($A$175,'Paste Calib Data'!$A:$A,0)+(ROW()-ROW($A$175)-1),COLUMN()-1)</f>
        <v>0</v>
      </c>
      <c r="G182" s="4">
        <f>INDEX('Paste Calib Data'!$1:$1048576,MATCH($A$175,'Paste Calib Data'!$A:$A,0)+(ROW()-ROW($A$175)-1),COLUMN()-1)</f>
        <v>0</v>
      </c>
      <c r="H182" s="4">
        <f>INDEX('Paste Calib Data'!$1:$1048576,MATCH($A$175,'Paste Calib Data'!$A:$A,0)+(ROW()-ROW($A$175)-1),COLUMN()-1)</f>
        <v>0</v>
      </c>
      <c r="I182" s="4">
        <f>INDEX('Paste Calib Data'!$1:$1048576,MATCH($A$175,'Paste Calib Data'!$A:$A,0)+(ROW()-ROW($A$175)-1),COLUMN()-1)</f>
        <v>0</v>
      </c>
      <c r="J182" s="4">
        <f>INDEX('Paste Calib Data'!$1:$1048576,MATCH($A$175,'Paste Calib Data'!$A:$A,0)+(ROW()-ROW($A$175)-1),COLUMN()-1)</f>
        <v>0</v>
      </c>
      <c r="K182" s="4">
        <f>INDEX('Paste Calib Data'!$1:$1048576,MATCH($A$175,'Paste Calib Data'!$A:$A,0)+(ROW()-ROW($A$175)-1),COLUMN()-1)</f>
        <v>0</v>
      </c>
      <c r="L182" s="4">
        <f>INDEX('Paste Calib Data'!$1:$1048576,MATCH($A$175,'Paste Calib Data'!$A:$A,0)+(ROW()-ROW($A$175)-1),COLUMN()-1)</f>
        <v>0</v>
      </c>
      <c r="M182" s="4">
        <f>INDEX('Paste Calib Data'!$1:$1048576,MATCH($A$175,'Paste Calib Data'!$A:$A,0)+(ROW()-ROW($A$175)-1),COLUMN()-1)</f>
        <v>0</v>
      </c>
      <c r="N182" s="12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12">
        <f t="shared" si="104"/>
        <v>0</v>
      </c>
      <c r="C183" s="4">
        <f>INDEX('Paste Calib Data'!$1:$1048576,MATCH($A$175,'Paste Calib Data'!$A:$A,0)+(ROW()-ROW($A$175)-1),COLUMN()-1)</f>
        <v>0</v>
      </c>
      <c r="D183" s="4">
        <f>INDEX('Paste Calib Data'!$1:$1048576,MATCH($A$175,'Paste Calib Data'!$A:$A,0)+(ROW()-ROW($A$175)-1),COLUMN()-1)</f>
        <v>0</v>
      </c>
      <c r="E183" s="4">
        <f>INDEX('Paste Calib Data'!$1:$1048576,MATCH($A$175,'Paste Calib Data'!$A:$A,0)+(ROW()-ROW($A$175)-1),COLUMN()-1)</f>
        <v>0</v>
      </c>
      <c r="F183" s="4">
        <f>INDEX('Paste Calib Data'!$1:$1048576,MATCH($A$175,'Paste Calib Data'!$A:$A,0)+(ROW()-ROW($A$175)-1),COLUMN()-1)</f>
        <v>0</v>
      </c>
      <c r="G183" s="4">
        <f>INDEX('Paste Calib Data'!$1:$1048576,MATCH($A$175,'Paste Calib Data'!$A:$A,0)+(ROW()-ROW($A$175)-1),COLUMN()-1)</f>
        <v>0</v>
      </c>
      <c r="H183" s="4">
        <f>INDEX('Paste Calib Data'!$1:$1048576,MATCH($A$175,'Paste Calib Data'!$A:$A,0)+(ROW()-ROW($A$175)-1),COLUMN()-1)</f>
        <v>0</v>
      </c>
      <c r="I183" s="4">
        <f>INDEX('Paste Calib Data'!$1:$1048576,MATCH($A$175,'Paste Calib Data'!$A:$A,0)+(ROW()-ROW($A$175)-1),COLUMN()-1)</f>
        <v>0</v>
      </c>
      <c r="J183" s="4">
        <f>INDEX('Paste Calib Data'!$1:$1048576,MATCH($A$175,'Paste Calib Data'!$A:$A,0)+(ROW()-ROW($A$175)-1),COLUMN()-1)</f>
        <v>0</v>
      </c>
      <c r="K183" s="4">
        <f>INDEX('Paste Calib Data'!$1:$1048576,MATCH($A$175,'Paste Calib Data'!$A:$A,0)+(ROW()-ROW($A$175)-1),COLUMN()-1)</f>
        <v>0</v>
      </c>
      <c r="L183" s="4">
        <f>INDEX('Paste Calib Data'!$1:$1048576,MATCH($A$175,'Paste Calib Data'!$A:$A,0)+(ROW()-ROW($A$175)-1),COLUMN()-1)</f>
        <v>0</v>
      </c>
      <c r="M183" s="4">
        <f>INDEX('Paste Calib Data'!$1:$1048576,MATCH($A$175,'Paste Calib Data'!$A:$A,0)+(ROW()-ROW($A$175)-1),COLUMN()-1)</f>
        <v>0</v>
      </c>
      <c r="N183" s="12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12">
        <f t="shared" si="104"/>
        <v>0</v>
      </c>
      <c r="C184" s="4">
        <f>INDEX('Paste Calib Data'!$1:$1048576,MATCH($A$175,'Paste Calib Data'!$A:$A,0)+(ROW()-ROW($A$175)-1),COLUMN()-1)</f>
        <v>0</v>
      </c>
      <c r="D184" s="4">
        <f>INDEX('Paste Calib Data'!$1:$1048576,MATCH($A$175,'Paste Calib Data'!$A:$A,0)+(ROW()-ROW($A$175)-1),COLUMN()-1)</f>
        <v>0</v>
      </c>
      <c r="E184" s="4">
        <f>INDEX('Paste Calib Data'!$1:$1048576,MATCH($A$175,'Paste Calib Data'!$A:$A,0)+(ROW()-ROW($A$175)-1),COLUMN()-1)</f>
        <v>0</v>
      </c>
      <c r="F184" s="4">
        <f>INDEX('Paste Calib Data'!$1:$1048576,MATCH($A$175,'Paste Calib Data'!$A:$A,0)+(ROW()-ROW($A$175)-1),COLUMN()-1)</f>
        <v>0</v>
      </c>
      <c r="G184" s="4">
        <f>INDEX('Paste Calib Data'!$1:$1048576,MATCH($A$175,'Paste Calib Data'!$A:$A,0)+(ROW()-ROW($A$175)-1),COLUMN()-1)</f>
        <v>0</v>
      </c>
      <c r="H184" s="4">
        <f>INDEX('Paste Calib Data'!$1:$1048576,MATCH($A$175,'Paste Calib Data'!$A:$A,0)+(ROW()-ROW($A$175)-1),COLUMN()-1)</f>
        <v>0</v>
      </c>
      <c r="I184" s="4">
        <f>INDEX('Paste Calib Data'!$1:$1048576,MATCH($A$175,'Paste Calib Data'!$A:$A,0)+(ROW()-ROW($A$175)-1),COLUMN()-1)</f>
        <v>0</v>
      </c>
      <c r="J184" s="4">
        <f>INDEX('Paste Calib Data'!$1:$1048576,MATCH($A$175,'Paste Calib Data'!$A:$A,0)+(ROW()-ROW($A$175)-1),COLUMN()-1)</f>
        <v>0</v>
      </c>
      <c r="K184" s="4">
        <f>INDEX('Paste Calib Data'!$1:$1048576,MATCH($A$175,'Paste Calib Data'!$A:$A,0)+(ROW()-ROW($A$175)-1),COLUMN()-1)</f>
        <v>0</v>
      </c>
      <c r="L184" s="4">
        <f>INDEX('Paste Calib Data'!$1:$1048576,MATCH($A$175,'Paste Calib Data'!$A:$A,0)+(ROW()-ROW($A$175)-1),COLUMN()-1)</f>
        <v>0</v>
      </c>
      <c r="M184" s="4">
        <f>INDEX('Paste Calib Data'!$1:$1048576,MATCH($A$175,'Paste Calib Data'!$A:$A,0)+(ROW()-ROW($A$175)-1),COLUMN()-1)</f>
        <v>0</v>
      </c>
      <c r="N184" s="12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12">
        <f t="shared" si="104"/>
        <v>0</v>
      </c>
      <c r="C185" s="4">
        <f>INDEX('Paste Calib Data'!$1:$1048576,MATCH($A$175,'Paste Calib Data'!$A:$A,0)+(ROW()-ROW($A$175)-1),COLUMN()-1)</f>
        <v>0</v>
      </c>
      <c r="D185" s="4">
        <f>INDEX('Paste Calib Data'!$1:$1048576,MATCH($A$175,'Paste Calib Data'!$A:$A,0)+(ROW()-ROW($A$175)-1),COLUMN()-1)</f>
        <v>0</v>
      </c>
      <c r="E185" s="4">
        <f>INDEX('Paste Calib Data'!$1:$1048576,MATCH($A$175,'Paste Calib Data'!$A:$A,0)+(ROW()-ROW($A$175)-1),COLUMN()-1)</f>
        <v>0</v>
      </c>
      <c r="F185" s="4">
        <f>INDEX('Paste Calib Data'!$1:$1048576,MATCH($A$175,'Paste Calib Data'!$A:$A,0)+(ROW()-ROW($A$175)-1),COLUMN()-1)</f>
        <v>0</v>
      </c>
      <c r="G185" s="4">
        <f>INDEX('Paste Calib Data'!$1:$1048576,MATCH($A$175,'Paste Calib Data'!$A:$A,0)+(ROW()-ROW($A$175)-1),COLUMN()-1)</f>
        <v>0</v>
      </c>
      <c r="H185" s="4">
        <f>INDEX('Paste Calib Data'!$1:$1048576,MATCH($A$175,'Paste Calib Data'!$A:$A,0)+(ROW()-ROW($A$175)-1),COLUMN()-1)</f>
        <v>0</v>
      </c>
      <c r="I185" s="4">
        <f>INDEX('Paste Calib Data'!$1:$1048576,MATCH($A$175,'Paste Calib Data'!$A:$A,0)+(ROW()-ROW($A$175)-1),COLUMN()-1)</f>
        <v>0</v>
      </c>
      <c r="J185" s="4">
        <f>INDEX('Paste Calib Data'!$1:$1048576,MATCH($A$175,'Paste Calib Data'!$A:$A,0)+(ROW()-ROW($A$175)-1),COLUMN()-1)</f>
        <v>0</v>
      </c>
      <c r="K185" s="4">
        <f>INDEX('Paste Calib Data'!$1:$1048576,MATCH($A$175,'Paste Calib Data'!$A:$A,0)+(ROW()-ROW($A$175)-1),COLUMN()-1)</f>
        <v>0</v>
      </c>
      <c r="L185" s="4">
        <f>INDEX('Paste Calib Data'!$1:$1048576,MATCH($A$175,'Paste Calib Data'!$A:$A,0)+(ROW()-ROW($A$175)-1),COLUMN()-1)</f>
        <v>0</v>
      </c>
      <c r="M185" s="4">
        <f>INDEX('Paste Calib Data'!$1:$1048576,MATCH($A$175,'Paste Calib Data'!$A:$A,0)+(ROW()-ROW($A$175)-1),COLUMN()-1)</f>
        <v>0</v>
      </c>
      <c r="N185" s="12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12">
        <f t="shared" si="104"/>
        <v>0</v>
      </c>
      <c r="C186" s="4">
        <f>INDEX('Paste Calib Data'!$1:$1048576,MATCH($A$175,'Paste Calib Data'!$A:$A,0)+(ROW()-ROW($A$175)-1),COLUMN()-1)</f>
        <v>0</v>
      </c>
      <c r="D186" s="4">
        <f>INDEX('Paste Calib Data'!$1:$1048576,MATCH($A$175,'Paste Calib Data'!$A:$A,0)+(ROW()-ROW($A$175)-1),COLUMN()-1)</f>
        <v>0</v>
      </c>
      <c r="E186" s="4">
        <f>INDEX('Paste Calib Data'!$1:$1048576,MATCH($A$175,'Paste Calib Data'!$A:$A,0)+(ROW()-ROW($A$175)-1),COLUMN()-1)</f>
        <v>0</v>
      </c>
      <c r="F186" s="4">
        <f>INDEX('Paste Calib Data'!$1:$1048576,MATCH($A$175,'Paste Calib Data'!$A:$A,0)+(ROW()-ROW($A$175)-1),COLUMN()-1)</f>
        <v>0</v>
      </c>
      <c r="G186" s="4">
        <f>INDEX('Paste Calib Data'!$1:$1048576,MATCH($A$175,'Paste Calib Data'!$A:$A,0)+(ROW()-ROW($A$175)-1),COLUMN()-1)</f>
        <v>0</v>
      </c>
      <c r="H186" s="4">
        <f>INDEX('Paste Calib Data'!$1:$1048576,MATCH($A$175,'Paste Calib Data'!$A:$A,0)+(ROW()-ROW($A$175)-1),COLUMN()-1)</f>
        <v>0</v>
      </c>
      <c r="I186" s="4">
        <f>INDEX('Paste Calib Data'!$1:$1048576,MATCH($A$175,'Paste Calib Data'!$A:$A,0)+(ROW()-ROW($A$175)-1),COLUMN()-1)</f>
        <v>0</v>
      </c>
      <c r="J186" s="4">
        <f>INDEX('Paste Calib Data'!$1:$1048576,MATCH($A$175,'Paste Calib Data'!$A:$A,0)+(ROW()-ROW($A$175)-1),COLUMN()-1)</f>
        <v>0</v>
      </c>
      <c r="K186" s="4">
        <f>INDEX('Paste Calib Data'!$1:$1048576,MATCH($A$175,'Paste Calib Data'!$A:$A,0)+(ROW()-ROW($A$175)-1),COLUMN()-1)</f>
        <v>0</v>
      </c>
      <c r="L186" s="4">
        <f>INDEX('Paste Calib Data'!$1:$1048576,MATCH($A$175,'Paste Calib Data'!$A:$A,0)+(ROW()-ROW($A$175)-1),COLUMN()-1)</f>
        <v>0</v>
      </c>
      <c r="M186" s="4">
        <f>INDEX('Paste Calib Data'!$1:$1048576,MATCH($A$175,'Paste Calib Data'!$A:$A,0)+(ROW()-ROW($A$175)-1),COLUMN()-1)</f>
        <v>0</v>
      </c>
      <c r="N186" s="12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12">
        <f t="shared" si="104"/>
        <v>0</v>
      </c>
      <c r="C187" s="4">
        <f>INDEX('Paste Calib Data'!$1:$1048576,MATCH($A$175,'Paste Calib Data'!$A:$A,0)+(ROW()-ROW($A$175)-1),COLUMN()-1)</f>
        <v>0</v>
      </c>
      <c r="D187" s="4">
        <f>INDEX('Paste Calib Data'!$1:$1048576,MATCH($A$175,'Paste Calib Data'!$A:$A,0)+(ROW()-ROW($A$175)-1),COLUMN()-1)</f>
        <v>0</v>
      </c>
      <c r="E187" s="4">
        <f>INDEX('Paste Calib Data'!$1:$1048576,MATCH($A$175,'Paste Calib Data'!$A:$A,0)+(ROW()-ROW($A$175)-1),COLUMN()-1)</f>
        <v>0</v>
      </c>
      <c r="F187" s="4">
        <f>INDEX('Paste Calib Data'!$1:$1048576,MATCH($A$175,'Paste Calib Data'!$A:$A,0)+(ROW()-ROW($A$175)-1),COLUMN()-1)</f>
        <v>0</v>
      </c>
      <c r="G187" s="4">
        <f>INDEX('Paste Calib Data'!$1:$1048576,MATCH($A$175,'Paste Calib Data'!$A:$A,0)+(ROW()-ROW($A$175)-1),COLUMN()-1)</f>
        <v>0</v>
      </c>
      <c r="H187" s="4">
        <f>INDEX('Paste Calib Data'!$1:$1048576,MATCH($A$175,'Paste Calib Data'!$A:$A,0)+(ROW()-ROW($A$175)-1),COLUMN()-1)</f>
        <v>0</v>
      </c>
      <c r="I187" s="4">
        <f>INDEX('Paste Calib Data'!$1:$1048576,MATCH($A$175,'Paste Calib Data'!$A:$A,0)+(ROW()-ROW($A$175)-1),COLUMN()-1)</f>
        <v>0</v>
      </c>
      <c r="J187" s="4">
        <f>INDEX('Paste Calib Data'!$1:$1048576,MATCH($A$175,'Paste Calib Data'!$A:$A,0)+(ROW()-ROW($A$175)-1),COLUMN()-1)</f>
        <v>0</v>
      </c>
      <c r="K187" s="4">
        <f>INDEX('Paste Calib Data'!$1:$1048576,MATCH($A$175,'Paste Calib Data'!$A:$A,0)+(ROW()-ROW($A$175)-1),COLUMN()-1)</f>
        <v>0</v>
      </c>
      <c r="L187" s="4">
        <f>INDEX('Paste Calib Data'!$1:$1048576,MATCH($A$175,'Paste Calib Data'!$A:$A,0)+(ROW()-ROW($A$175)-1),COLUMN()-1)</f>
        <v>0</v>
      </c>
      <c r="M187" s="4">
        <f>INDEX('Paste Calib Data'!$1:$1048576,MATCH($A$175,'Paste Calib Data'!$A:$A,0)+(ROW()-ROW($A$175)-1),COLUMN()-1)</f>
        <v>0</v>
      </c>
      <c r="N187" s="12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12">
        <f t="shared" si="104"/>
        <v>0</v>
      </c>
      <c r="C188" s="4">
        <f>INDEX('Paste Calib Data'!$1:$1048576,MATCH($A$175,'Paste Calib Data'!$A:$A,0)+(ROW()-ROW($A$175)-1),COLUMN()-1)</f>
        <v>0</v>
      </c>
      <c r="D188" s="4">
        <f>INDEX('Paste Calib Data'!$1:$1048576,MATCH($A$175,'Paste Calib Data'!$A:$A,0)+(ROW()-ROW($A$175)-1),COLUMN()-1)</f>
        <v>0</v>
      </c>
      <c r="E188" s="4">
        <f>INDEX('Paste Calib Data'!$1:$1048576,MATCH($A$175,'Paste Calib Data'!$A:$A,0)+(ROW()-ROW($A$175)-1),COLUMN()-1)</f>
        <v>0</v>
      </c>
      <c r="F188" s="4">
        <f>INDEX('Paste Calib Data'!$1:$1048576,MATCH($A$175,'Paste Calib Data'!$A:$A,0)+(ROW()-ROW($A$175)-1),COLUMN()-1)</f>
        <v>0</v>
      </c>
      <c r="G188" s="4">
        <f>INDEX('Paste Calib Data'!$1:$1048576,MATCH($A$175,'Paste Calib Data'!$A:$A,0)+(ROW()-ROW($A$175)-1),COLUMN()-1)</f>
        <v>0</v>
      </c>
      <c r="H188" s="4">
        <f>INDEX('Paste Calib Data'!$1:$1048576,MATCH($A$175,'Paste Calib Data'!$A:$A,0)+(ROW()-ROW($A$175)-1),COLUMN()-1)</f>
        <v>0</v>
      </c>
      <c r="I188" s="4">
        <f>INDEX('Paste Calib Data'!$1:$1048576,MATCH($A$175,'Paste Calib Data'!$A:$A,0)+(ROW()-ROW($A$175)-1),COLUMN()-1)</f>
        <v>0</v>
      </c>
      <c r="J188" s="4">
        <f>INDEX('Paste Calib Data'!$1:$1048576,MATCH($A$175,'Paste Calib Data'!$A:$A,0)+(ROW()-ROW($A$175)-1),COLUMN()-1)</f>
        <v>0</v>
      </c>
      <c r="K188" s="4">
        <f>INDEX('Paste Calib Data'!$1:$1048576,MATCH($A$175,'Paste Calib Data'!$A:$A,0)+(ROW()-ROW($A$175)-1),COLUMN()-1)</f>
        <v>0</v>
      </c>
      <c r="L188" s="4">
        <f>INDEX('Paste Calib Data'!$1:$1048576,MATCH($A$175,'Paste Calib Data'!$A:$A,0)+(ROW()-ROW($A$175)-1),COLUMN()-1)</f>
        <v>0</v>
      </c>
      <c r="M188" s="4">
        <f>INDEX('Paste Calib Data'!$1:$1048576,MATCH($A$175,'Paste Calib Data'!$A:$A,0)+(ROW()-ROW($A$175)-1),COLUMN()-1)</f>
        <v>0</v>
      </c>
      <c r="N188" s="12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12">
        <f t="shared" si="104"/>
        <v>0</v>
      </c>
      <c r="C189" s="4">
        <f>INDEX('Paste Calib Data'!$1:$1048576,MATCH($A$175,'Paste Calib Data'!$A:$A,0)+(ROW()-ROW($A$175)-1),COLUMN()-1)</f>
        <v>0</v>
      </c>
      <c r="D189" s="4">
        <f>INDEX('Paste Calib Data'!$1:$1048576,MATCH($A$175,'Paste Calib Data'!$A:$A,0)+(ROW()-ROW($A$175)-1),COLUMN()-1)</f>
        <v>0</v>
      </c>
      <c r="E189" s="4">
        <f>INDEX('Paste Calib Data'!$1:$1048576,MATCH($A$175,'Paste Calib Data'!$A:$A,0)+(ROW()-ROW($A$175)-1),COLUMN()-1)</f>
        <v>0</v>
      </c>
      <c r="F189" s="4">
        <f>INDEX('Paste Calib Data'!$1:$1048576,MATCH($A$175,'Paste Calib Data'!$A:$A,0)+(ROW()-ROW($A$175)-1),COLUMN()-1)</f>
        <v>0</v>
      </c>
      <c r="G189" s="4">
        <f>INDEX('Paste Calib Data'!$1:$1048576,MATCH($A$175,'Paste Calib Data'!$A:$A,0)+(ROW()-ROW($A$175)-1),COLUMN()-1)</f>
        <v>0</v>
      </c>
      <c r="H189" s="4">
        <f>INDEX('Paste Calib Data'!$1:$1048576,MATCH($A$175,'Paste Calib Data'!$A:$A,0)+(ROW()-ROW($A$175)-1),COLUMN()-1)</f>
        <v>0</v>
      </c>
      <c r="I189" s="4">
        <f>INDEX('Paste Calib Data'!$1:$1048576,MATCH($A$175,'Paste Calib Data'!$A:$A,0)+(ROW()-ROW($A$175)-1),COLUMN()-1)</f>
        <v>0</v>
      </c>
      <c r="J189" s="4">
        <f>INDEX('Paste Calib Data'!$1:$1048576,MATCH($A$175,'Paste Calib Data'!$A:$A,0)+(ROW()-ROW($A$175)-1),COLUMN()-1)</f>
        <v>0</v>
      </c>
      <c r="K189" s="4">
        <f>INDEX('Paste Calib Data'!$1:$1048576,MATCH($A$175,'Paste Calib Data'!$A:$A,0)+(ROW()-ROW($A$175)-1),COLUMN()-1)</f>
        <v>0</v>
      </c>
      <c r="L189" s="4">
        <f>INDEX('Paste Calib Data'!$1:$1048576,MATCH($A$175,'Paste Calib Data'!$A:$A,0)+(ROW()-ROW($A$175)-1),COLUMN()-1)</f>
        <v>0</v>
      </c>
      <c r="M189" s="4">
        <f>INDEX('Paste Calib Data'!$1:$1048576,MATCH($A$175,'Paste Calib Data'!$A:$A,0)+(ROW()-ROW($A$175)-1),COLUMN()-1)</f>
        <v>0</v>
      </c>
      <c r="N189" s="12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12">
        <f t="shared" si="104"/>
        <v>0</v>
      </c>
      <c r="C190" s="4">
        <f>INDEX('Paste Calib Data'!$1:$1048576,MATCH($A$175,'Paste Calib Data'!$A:$A,0)+(ROW()-ROW($A$175)-1),COLUMN()-1)</f>
        <v>0</v>
      </c>
      <c r="D190" s="4">
        <f>INDEX('Paste Calib Data'!$1:$1048576,MATCH($A$175,'Paste Calib Data'!$A:$A,0)+(ROW()-ROW($A$175)-1),COLUMN()-1)</f>
        <v>0</v>
      </c>
      <c r="E190" s="4">
        <f>INDEX('Paste Calib Data'!$1:$1048576,MATCH($A$175,'Paste Calib Data'!$A:$A,0)+(ROW()-ROW($A$175)-1),COLUMN()-1)</f>
        <v>0</v>
      </c>
      <c r="F190" s="4">
        <f>INDEX('Paste Calib Data'!$1:$1048576,MATCH($A$175,'Paste Calib Data'!$A:$A,0)+(ROW()-ROW($A$175)-1),COLUMN()-1)</f>
        <v>0</v>
      </c>
      <c r="G190" s="4">
        <f>INDEX('Paste Calib Data'!$1:$1048576,MATCH($A$175,'Paste Calib Data'!$A:$A,0)+(ROW()-ROW($A$175)-1),COLUMN()-1)</f>
        <v>0</v>
      </c>
      <c r="H190" s="4">
        <f>INDEX('Paste Calib Data'!$1:$1048576,MATCH($A$175,'Paste Calib Data'!$A:$A,0)+(ROW()-ROW($A$175)-1),COLUMN()-1)</f>
        <v>0</v>
      </c>
      <c r="I190" s="4">
        <f>INDEX('Paste Calib Data'!$1:$1048576,MATCH($A$175,'Paste Calib Data'!$A:$A,0)+(ROW()-ROW($A$175)-1),COLUMN()-1)</f>
        <v>0</v>
      </c>
      <c r="J190" s="4">
        <f>INDEX('Paste Calib Data'!$1:$1048576,MATCH($A$175,'Paste Calib Data'!$A:$A,0)+(ROW()-ROW($A$175)-1),COLUMN()-1)</f>
        <v>0</v>
      </c>
      <c r="K190" s="4">
        <f>INDEX('Paste Calib Data'!$1:$1048576,MATCH($A$175,'Paste Calib Data'!$A:$A,0)+(ROW()-ROW($A$175)-1),COLUMN()-1)</f>
        <v>0</v>
      </c>
      <c r="L190" s="4">
        <f>INDEX('Paste Calib Data'!$1:$1048576,MATCH($A$175,'Paste Calib Data'!$A:$A,0)+(ROW()-ROW($A$175)-1),COLUMN()-1)</f>
        <v>0</v>
      </c>
      <c r="M190" s="4">
        <f>INDEX('Paste Calib Data'!$1:$1048576,MATCH($A$175,'Paste Calib Data'!$A:$A,0)+(ROW()-ROW($A$175)-1),COLUMN()-1)</f>
        <v>0</v>
      </c>
      <c r="N190" s="12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12">
        <f t="shared" si="104"/>
        <v>0</v>
      </c>
      <c r="C191" s="4">
        <f>INDEX('Paste Calib Data'!$1:$1048576,MATCH($A$175,'Paste Calib Data'!$A:$A,0)+(ROW()-ROW($A$175)-1),COLUMN()-1)</f>
        <v>0</v>
      </c>
      <c r="D191" s="4">
        <f>INDEX('Paste Calib Data'!$1:$1048576,MATCH($A$175,'Paste Calib Data'!$A:$A,0)+(ROW()-ROW($A$175)-1),COLUMN()-1)</f>
        <v>0</v>
      </c>
      <c r="E191" s="4">
        <f>INDEX('Paste Calib Data'!$1:$1048576,MATCH($A$175,'Paste Calib Data'!$A:$A,0)+(ROW()-ROW($A$175)-1),COLUMN()-1)</f>
        <v>0</v>
      </c>
      <c r="F191" s="4">
        <f>INDEX('Paste Calib Data'!$1:$1048576,MATCH($A$175,'Paste Calib Data'!$A:$A,0)+(ROW()-ROW($A$175)-1),COLUMN()-1)</f>
        <v>0</v>
      </c>
      <c r="G191" s="4">
        <f>INDEX('Paste Calib Data'!$1:$1048576,MATCH($A$175,'Paste Calib Data'!$A:$A,0)+(ROW()-ROW($A$175)-1),COLUMN()-1)</f>
        <v>0</v>
      </c>
      <c r="H191" s="4">
        <f>INDEX('Paste Calib Data'!$1:$1048576,MATCH($A$175,'Paste Calib Data'!$A:$A,0)+(ROW()-ROW($A$175)-1),COLUMN()-1)</f>
        <v>0</v>
      </c>
      <c r="I191" s="4">
        <f>INDEX('Paste Calib Data'!$1:$1048576,MATCH($A$175,'Paste Calib Data'!$A:$A,0)+(ROW()-ROW($A$175)-1),COLUMN()-1)</f>
        <v>0</v>
      </c>
      <c r="J191" s="4">
        <f>INDEX('Paste Calib Data'!$1:$1048576,MATCH($A$175,'Paste Calib Data'!$A:$A,0)+(ROW()-ROW($A$175)-1),COLUMN()-1)</f>
        <v>0</v>
      </c>
      <c r="K191" s="4">
        <f>INDEX('Paste Calib Data'!$1:$1048576,MATCH($A$175,'Paste Calib Data'!$A:$A,0)+(ROW()-ROW($A$175)-1),COLUMN()-1)</f>
        <v>0</v>
      </c>
      <c r="L191" s="4">
        <f>INDEX('Paste Calib Data'!$1:$1048576,MATCH($A$175,'Paste Calib Data'!$A:$A,0)+(ROW()-ROW($A$175)-1),COLUMN()-1)</f>
        <v>0</v>
      </c>
      <c r="M191" s="4">
        <f>INDEX('Paste Calib Data'!$1:$1048576,MATCH($A$175,'Paste Calib Data'!$A:$A,0)+(ROW()-ROW($A$175)-1),COLUMN()-1)</f>
        <v>0</v>
      </c>
      <c r="N191" s="12">
        <f>M191</f>
        <v>0</v>
      </c>
    </row>
    <row r="192" spans="1:14" x14ac:dyDescent="0.25">
      <c r="A192" s="13">
        <f>A191+1</f>
        <v>3001</v>
      </c>
      <c r="B192" s="12">
        <f>B191</f>
        <v>0</v>
      </c>
      <c r="C192" s="12">
        <f>C191</f>
        <v>0</v>
      </c>
      <c r="D192" s="12">
        <f t="shared" ref="D192" si="105">D191</f>
        <v>0</v>
      </c>
      <c r="E192" s="12">
        <f t="shared" ref="E192" si="106">E191</f>
        <v>0</v>
      </c>
      <c r="F192" s="12">
        <f t="shared" ref="F192" si="107">F191</f>
        <v>0</v>
      </c>
      <c r="G192" s="12">
        <f t="shared" ref="G192" si="108">G191</f>
        <v>0</v>
      </c>
      <c r="H192" s="12">
        <f t="shared" ref="H192" si="109">H191</f>
        <v>0</v>
      </c>
      <c r="I192" s="12">
        <f t="shared" ref="I192" si="110">I191</f>
        <v>0</v>
      </c>
      <c r="J192" s="12">
        <f t="shared" ref="J192" si="111">J191</f>
        <v>0</v>
      </c>
      <c r="K192" s="12">
        <f t="shared" ref="K192" si="112">K191</f>
        <v>0</v>
      </c>
      <c r="L192" s="12">
        <f t="shared" ref="L192" si="113">L191</f>
        <v>0</v>
      </c>
      <c r="M192" s="12">
        <f t="shared" ref="M192" si="114">M191</f>
        <v>0</v>
      </c>
      <c r="N192" s="12">
        <f t="shared" ref="N192" si="115">N191</f>
        <v>0</v>
      </c>
    </row>
    <row r="194" spans="1:12" x14ac:dyDescent="0.25">
      <c r="A194" s="17" t="s">
        <v>163</v>
      </c>
      <c r="B194" s="51" t="str">
        <f>INDEX('Paste Calib Data'!$1:$1048576,MATCH($A$194,'Paste Calib Data'!$A:$A,0)+(ROW()-ROW($A$194)),COLUMN())</f>
        <v>Post Injection Pulse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13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6">
        <f>K196+1</f>
        <v>161</v>
      </c>
    </row>
    <row r="197" spans="1:12" x14ac:dyDescent="0.25">
      <c r="A197" s="13">
        <f>A198-1</f>
        <v>-1</v>
      </c>
      <c r="B197" s="13">
        <f>B198</f>
        <v>0</v>
      </c>
      <c r="C197" s="13">
        <f t="shared" ref="C197:L197" si="116">C198</f>
        <v>0</v>
      </c>
      <c r="D197" s="13">
        <f t="shared" si="116"/>
        <v>0</v>
      </c>
      <c r="E197" s="13">
        <f t="shared" si="116"/>
        <v>0</v>
      </c>
      <c r="F197" s="13">
        <f t="shared" si="116"/>
        <v>0</v>
      </c>
      <c r="G197" s="13">
        <f t="shared" si="116"/>
        <v>0</v>
      </c>
      <c r="H197" s="13">
        <f t="shared" si="116"/>
        <v>0</v>
      </c>
      <c r="I197" s="13">
        <f t="shared" si="116"/>
        <v>0</v>
      </c>
      <c r="J197" s="13">
        <f t="shared" si="116"/>
        <v>0</v>
      </c>
      <c r="K197" s="13">
        <f t="shared" si="116"/>
        <v>0</v>
      </c>
      <c r="L197" s="13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6">
        <f t="shared" ref="B198:B207" si="117">C198</f>
        <v>0</v>
      </c>
      <c r="C198" s="5">
        <f>INDEX('Paste Calib Data'!$1:$1048576,MATCH($A$194,'Paste Calib Data'!$A:$A,0)+(ROW()-ROW($A$194)-1),COLUMN()-1)</f>
        <v>0</v>
      </c>
      <c r="D198" s="5">
        <f>INDEX('Paste Calib Data'!$1:$1048576,MATCH($A$194,'Paste Calib Data'!$A:$A,0)+(ROW()-ROW($A$194)-1),COLUMN()-1)</f>
        <v>0</v>
      </c>
      <c r="E198" s="5">
        <f>INDEX('Paste Calib Data'!$1:$1048576,MATCH($A$194,'Paste Calib Data'!$A:$A,0)+(ROW()-ROW($A$194)-1),COLUMN()-1)</f>
        <v>0</v>
      </c>
      <c r="F198" s="5">
        <f>INDEX('Paste Calib Data'!$1:$1048576,MATCH($A$194,'Paste Calib Data'!$A:$A,0)+(ROW()-ROW($A$194)-1),COLUMN()-1)</f>
        <v>0</v>
      </c>
      <c r="G198" s="5">
        <f>INDEX('Paste Calib Data'!$1:$1048576,MATCH($A$194,'Paste Calib Data'!$A:$A,0)+(ROW()-ROW($A$194)-1),COLUMN()-1)</f>
        <v>0</v>
      </c>
      <c r="H198" s="5">
        <f>INDEX('Paste Calib Data'!$1:$1048576,MATCH($A$194,'Paste Calib Data'!$A:$A,0)+(ROW()-ROW($A$194)-1),COLUMN()-1)</f>
        <v>0</v>
      </c>
      <c r="I198" s="5">
        <f>INDEX('Paste Calib Data'!$1:$1048576,MATCH($A$194,'Paste Calib Data'!$A:$A,0)+(ROW()-ROW($A$194)-1),COLUMN()-1)</f>
        <v>0</v>
      </c>
      <c r="J198" s="5">
        <f>INDEX('Paste Calib Data'!$1:$1048576,MATCH($A$194,'Paste Calib Data'!$A:$A,0)+(ROW()-ROW($A$194)-1),COLUMN()-1)</f>
        <v>0</v>
      </c>
      <c r="K198" s="5">
        <f>INDEX('Paste Calib Data'!$1:$1048576,MATCH($A$194,'Paste Calib Data'!$A:$A,0)+(ROW()-ROW($A$194)-1),COLUMN()-1)</f>
        <v>0</v>
      </c>
      <c r="L198" s="16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6">
        <f t="shared" si="117"/>
        <v>0</v>
      </c>
      <c r="C199" s="5">
        <f>INDEX('Paste Calib Data'!$1:$1048576,MATCH($A$194,'Paste Calib Data'!$A:$A,0)+(ROW()-ROW($A$194)-1),COLUMN()-1)</f>
        <v>0</v>
      </c>
      <c r="D199" s="5">
        <f>INDEX('Paste Calib Data'!$1:$1048576,MATCH($A$194,'Paste Calib Data'!$A:$A,0)+(ROW()-ROW($A$194)-1),COLUMN()-1)</f>
        <v>590</v>
      </c>
      <c r="E199" s="5">
        <f>INDEX('Paste Calib Data'!$1:$1048576,MATCH($A$194,'Paste Calib Data'!$A:$A,0)+(ROW()-ROW($A$194)-1),COLUMN()-1)</f>
        <v>407.2</v>
      </c>
      <c r="F199" s="5">
        <f>INDEX('Paste Calib Data'!$1:$1048576,MATCH($A$194,'Paste Calib Data'!$A:$A,0)+(ROW()-ROW($A$194)-1),COLUMN()-1)</f>
        <v>287.2</v>
      </c>
      <c r="G199" s="5">
        <f>INDEX('Paste Calib Data'!$1:$1048576,MATCH($A$194,'Paste Calib Data'!$A:$A,0)+(ROW()-ROW($A$194)-1),COLUMN()-1)</f>
        <v>259.2</v>
      </c>
      <c r="H199" s="5">
        <f>INDEX('Paste Calib Data'!$1:$1048576,MATCH($A$194,'Paste Calib Data'!$A:$A,0)+(ROW()-ROW($A$194)-1),COLUMN()-1)</f>
        <v>160</v>
      </c>
      <c r="I199" s="5">
        <f>INDEX('Paste Calib Data'!$1:$1048576,MATCH($A$194,'Paste Calib Data'!$A:$A,0)+(ROW()-ROW($A$194)-1),COLUMN()-1)</f>
        <v>160</v>
      </c>
      <c r="J199" s="5">
        <f>INDEX('Paste Calib Data'!$1:$1048576,MATCH($A$194,'Paste Calib Data'!$A:$A,0)+(ROW()-ROW($A$194)-1),COLUMN()-1)</f>
        <v>160</v>
      </c>
      <c r="K199" s="5">
        <f>INDEX('Paste Calib Data'!$1:$1048576,MATCH($A$194,'Paste Calib Data'!$A:$A,0)+(ROW()-ROW($A$194)-1),COLUMN()-1)</f>
        <v>160</v>
      </c>
      <c r="L199" s="16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6">
        <f t="shared" si="117"/>
        <v>0</v>
      </c>
      <c r="C200" s="5">
        <f>INDEX('Paste Calib Data'!$1:$1048576,MATCH($A$194,'Paste Calib Data'!$A:$A,0)+(ROW()-ROW($A$194)-1),COLUMN()-1)</f>
        <v>0</v>
      </c>
      <c r="D200" s="5">
        <f>INDEX('Paste Calib Data'!$1:$1048576,MATCH($A$194,'Paste Calib Data'!$A:$A,0)+(ROW()-ROW($A$194)-1),COLUMN()-1)</f>
        <v>784</v>
      </c>
      <c r="E200" s="5">
        <f>INDEX('Paste Calib Data'!$1:$1048576,MATCH($A$194,'Paste Calib Data'!$A:$A,0)+(ROW()-ROW($A$194)-1),COLUMN()-1)</f>
        <v>513.20000000000005</v>
      </c>
      <c r="F200" s="5">
        <f>INDEX('Paste Calib Data'!$1:$1048576,MATCH($A$194,'Paste Calib Data'!$A:$A,0)+(ROW()-ROW($A$194)-1),COLUMN()-1)</f>
        <v>378</v>
      </c>
      <c r="G200" s="5">
        <f>INDEX('Paste Calib Data'!$1:$1048576,MATCH($A$194,'Paste Calib Data'!$A:$A,0)+(ROW()-ROW($A$194)-1),COLUMN()-1)</f>
        <v>333.2</v>
      </c>
      <c r="H200" s="5">
        <f>INDEX('Paste Calib Data'!$1:$1048576,MATCH($A$194,'Paste Calib Data'!$A:$A,0)+(ROW()-ROW($A$194)-1),COLUMN()-1)</f>
        <v>264</v>
      </c>
      <c r="I200" s="5">
        <f>INDEX('Paste Calib Data'!$1:$1048576,MATCH($A$194,'Paste Calib Data'!$A:$A,0)+(ROW()-ROW($A$194)-1),COLUMN()-1)</f>
        <v>213.2</v>
      </c>
      <c r="J200" s="5">
        <f>INDEX('Paste Calib Data'!$1:$1048576,MATCH($A$194,'Paste Calib Data'!$A:$A,0)+(ROW()-ROW($A$194)-1),COLUMN()-1)</f>
        <v>160</v>
      </c>
      <c r="K200" s="5">
        <f>INDEX('Paste Calib Data'!$1:$1048576,MATCH($A$194,'Paste Calib Data'!$A:$A,0)+(ROW()-ROW($A$194)-1),COLUMN()-1)</f>
        <v>160</v>
      </c>
      <c r="L200" s="16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6">
        <f t="shared" si="117"/>
        <v>0</v>
      </c>
      <c r="C201" s="5">
        <f>INDEX('Paste Calib Data'!$1:$1048576,MATCH($A$194,'Paste Calib Data'!$A:$A,0)+(ROW()-ROW($A$194)-1),COLUMN()-1)</f>
        <v>0</v>
      </c>
      <c r="D201" s="5">
        <f>INDEX('Paste Calib Data'!$1:$1048576,MATCH($A$194,'Paste Calib Data'!$A:$A,0)+(ROW()-ROW($A$194)-1),COLUMN()-1)</f>
        <v>1092</v>
      </c>
      <c r="E201" s="5">
        <f>INDEX('Paste Calib Data'!$1:$1048576,MATCH($A$194,'Paste Calib Data'!$A:$A,0)+(ROW()-ROW($A$194)-1),COLUMN()-1)</f>
        <v>732</v>
      </c>
      <c r="F201" s="5">
        <f>INDEX('Paste Calib Data'!$1:$1048576,MATCH($A$194,'Paste Calib Data'!$A:$A,0)+(ROW()-ROW($A$194)-1),COLUMN()-1)</f>
        <v>581.20000000000005</v>
      </c>
      <c r="G201" s="5">
        <f>INDEX('Paste Calib Data'!$1:$1048576,MATCH($A$194,'Paste Calib Data'!$A:$A,0)+(ROW()-ROW($A$194)-1),COLUMN()-1)</f>
        <v>482</v>
      </c>
      <c r="H201" s="5">
        <f>INDEX('Paste Calib Data'!$1:$1048576,MATCH($A$194,'Paste Calib Data'!$A:$A,0)+(ROW()-ROW($A$194)-1),COLUMN()-1)</f>
        <v>373.2</v>
      </c>
      <c r="I201" s="5">
        <f>INDEX('Paste Calib Data'!$1:$1048576,MATCH($A$194,'Paste Calib Data'!$A:$A,0)+(ROW()-ROW($A$194)-1),COLUMN()-1)</f>
        <v>312</v>
      </c>
      <c r="J201" s="5">
        <f>INDEX('Paste Calib Data'!$1:$1048576,MATCH($A$194,'Paste Calib Data'!$A:$A,0)+(ROW()-ROW($A$194)-1),COLUMN()-1)</f>
        <v>227.2</v>
      </c>
      <c r="K201" s="5">
        <f>INDEX('Paste Calib Data'!$1:$1048576,MATCH($A$194,'Paste Calib Data'!$A:$A,0)+(ROW()-ROW($A$194)-1),COLUMN()-1)</f>
        <v>213.2</v>
      </c>
      <c r="L201" s="16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6">
        <f t="shared" si="117"/>
        <v>0</v>
      </c>
      <c r="C202" s="5">
        <f>INDEX('Paste Calib Data'!$1:$1048576,MATCH($A$194,'Paste Calib Data'!$A:$A,0)+(ROW()-ROW($A$194)-1),COLUMN()-1)</f>
        <v>0</v>
      </c>
      <c r="D202" s="5">
        <f>INDEX('Paste Calib Data'!$1:$1048576,MATCH($A$194,'Paste Calib Data'!$A:$A,0)+(ROW()-ROW($A$194)-1),COLUMN()-1)</f>
        <v>1289.2</v>
      </c>
      <c r="E202" s="5">
        <f>INDEX('Paste Calib Data'!$1:$1048576,MATCH($A$194,'Paste Calib Data'!$A:$A,0)+(ROW()-ROW($A$194)-1),COLUMN()-1)</f>
        <v>883.2</v>
      </c>
      <c r="F202" s="5">
        <f>INDEX('Paste Calib Data'!$1:$1048576,MATCH($A$194,'Paste Calib Data'!$A:$A,0)+(ROW()-ROW($A$194)-1),COLUMN()-1)</f>
        <v>704</v>
      </c>
      <c r="G202" s="5">
        <f>INDEX('Paste Calib Data'!$1:$1048576,MATCH($A$194,'Paste Calib Data'!$A:$A,0)+(ROW()-ROW($A$194)-1),COLUMN()-1)</f>
        <v>595.20000000000005</v>
      </c>
      <c r="H202" s="5">
        <f>INDEX('Paste Calib Data'!$1:$1048576,MATCH($A$194,'Paste Calib Data'!$A:$A,0)+(ROW()-ROW($A$194)-1),COLUMN()-1)</f>
        <v>457.2</v>
      </c>
      <c r="I202" s="5">
        <f>INDEX('Paste Calib Data'!$1:$1048576,MATCH($A$194,'Paste Calib Data'!$A:$A,0)+(ROW()-ROW($A$194)-1),COLUMN()-1)</f>
        <v>383.2</v>
      </c>
      <c r="J202" s="5">
        <f>INDEX('Paste Calib Data'!$1:$1048576,MATCH($A$194,'Paste Calib Data'!$A:$A,0)+(ROW()-ROW($A$194)-1),COLUMN()-1)</f>
        <v>261.2</v>
      </c>
      <c r="K202" s="5">
        <f>INDEX('Paste Calib Data'!$1:$1048576,MATCH($A$194,'Paste Calib Data'!$A:$A,0)+(ROW()-ROW($A$194)-1),COLUMN()-1)</f>
        <v>231.2</v>
      </c>
      <c r="L202" s="16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6">
        <f t="shared" si="117"/>
        <v>0</v>
      </c>
      <c r="C203" s="5">
        <f>INDEX('Paste Calib Data'!$1:$1048576,MATCH($A$194,'Paste Calib Data'!$A:$A,0)+(ROW()-ROW($A$194)-1),COLUMN()-1)</f>
        <v>0</v>
      </c>
      <c r="D203" s="5">
        <f>INDEX('Paste Calib Data'!$1:$1048576,MATCH($A$194,'Paste Calib Data'!$A:$A,0)+(ROW()-ROW($A$194)-1),COLUMN()-1)</f>
        <v>1496</v>
      </c>
      <c r="E203" s="5">
        <f>INDEX('Paste Calib Data'!$1:$1048576,MATCH($A$194,'Paste Calib Data'!$A:$A,0)+(ROW()-ROW($A$194)-1),COLUMN()-1)</f>
        <v>1050</v>
      </c>
      <c r="F203" s="5">
        <f>INDEX('Paste Calib Data'!$1:$1048576,MATCH($A$194,'Paste Calib Data'!$A:$A,0)+(ROW()-ROW($A$194)-1),COLUMN()-1)</f>
        <v>837.2</v>
      </c>
      <c r="G203" s="5">
        <f>INDEX('Paste Calib Data'!$1:$1048576,MATCH($A$194,'Paste Calib Data'!$A:$A,0)+(ROW()-ROW($A$194)-1),COLUMN()-1)</f>
        <v>712</v>
      </c>
      <c r="H203" s="5">
        <f>INDEX('Paste Calib Data'!$1:$1048576,MATCH($A$194,'Paste Calib Data'!$A:$A,0)+(ROW()-ROW($A$194)-1),COLUMN()-1)</f>
        <v>560</v>
      </c>
      <c r="I203" s="5">
        <f>INDEX('Paste Calib Data'!$1:$1048576,MATCH($A$194,'Paste Calib Data'!$A:$A,0)+(ROW()-ROW($A$194)-1),COLUMN()-1)</f>
        <v>460</v>
      </c>
      <c r="J203" s="5">
        <f>INDEX('Paste Calib Data'!$1:$1048576,MATCH($A$194,'Paste Calib Data'!$A:$A,0)+(ROW()-ROW($A$194)-1),COLUMN()-1)</f>
        <v>315.2</v>
      </c>
      <c r="K203" s="5">
        <f>INDEX('Paste Calib Data'!$1:$1048576,MATCH($A$194,'Paste Calib Data'!$A:$A,0)+(ROW()-ROW($A$194)-1),COLUMN()-1)</f>
        <v>258</v>
      </c>
      <c r="L203" s="16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6">
        <f t="shared" si="117"/>
        <v>0</v>
      </c>
      <c r="C204" s="5">
        <f>INDEX('Paste Calib Data'!$1:$1048576,MATCH($A$194,'Paste Calib Data'!$A:$A,0)+(ROW()-ROW($A$194)-1),COLUMN()-1)</f>
        <v>0</v>
      </c>
      <c r="D204" s="5">
        <f>INDEX('Paste Calib Data'!$1:$1048576,MATCH($A$194,'Paste Calib Data'!$A:$A,0)+(ROW()-ROW($A$194)-1),COLUMN()-1)</f>
        <v>1615.2</v>
      </c>
      <c r="E204" s="5">
        <f>INDEX('Paste Calib Data'!$1:$1048576,MATCH($A$194,'Paste Calib Data'!$A:$A,0)+(ROW()-ROW($A$194)-1),COLUMN()-1)</f>
        <v>1159.2</v>
      </c>
      <c r="F204" s="5">
        <f>INDEX('Paste Calib Data'!$1:$1048576,MATCH($A$194,'Paste Calib Data'!$A:$A,0)+(ROW()-ROW($A$194)-1),COLUMN()-1)</f>
        <v>929.2</v>
      </c>
      <c r="G204" s="5">
        <f>INDEX('Paste Calib Data'!$1:$1048576,MATCH($A$194,'Paste Calib Data'!$A:$A,0)+(ROW()-ROW($A$194)-1),COLUMN()-1)</f>
        <v>790</v>
      </c>
      <c r="H204" s="5">
        <f>INDEX('Paste Calib Data'!$1:$1048576,MATCH($A$194,'Paste Calib Data'!$A:$A,0)+(ROW()-ROW($A$194)-1),COLUMN()-1)</f>
        <v>621.20000000000005</v>
      </c>
      <c r="I204" s="5">
        <f>INDEX('Paste Calib Data'!$1:$1048576,MATCH($A$194,'Paste Calib Data'!$A:$A,0)+(ROW()-ROW($A$194)-1),COLUMN()-1)</f>
        <v>526</v>
      </c>
      <c r="J204" s="5">
        <f>INDEX('Paste Calib Data'!$1:$1048576,MATCH($A$194,'Paste Calib Data'!$A:$A,0)+(ROW()-ROW($A$194)-1),COLUMN()-1)</f>
        <v>348</v>
      </c>
      <c r="K204" s="5">
        <f>INDEX('Paste Calib Data'!$1:$1048576,MATCH($A$194,'Paste Calib Data'!$A:$A,0)+(ROW()-ROW($A$194)-1),COLUMN()-1)</f>
        <v>280</v>
      </c>
      <c r="L204" s="16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6">
        <f t="shared" si="117"/>
        <v>0</v>
      </c>
      <c r="C205" s="5">
        <f>INDEX('Paste Calib Data'!$1:$1048576,MATCH($A$194,'Paste Calib Data'!$A:$A,0)+(ROW()-ROW($A$194)-1),COLUMN()-1)</f>
        <v>0</v>
      </c>
      <c r="D205" s="5">
        <f>INDEX('Paste Calib Data'!$1:$1048576,MATCH($A$194,'Paste Calib Data'!$A:$A,0)+(ROW()-ROW($A$194)-1),COLUMN()-1)</f>
        <v>1819.2</v>
      </c>
      <c r="E205" s="5">
        <f>INDEX('Paste Calib Data'!$1:$1048576,MATCH($A$194,'Paste Calib Data'!$A:$A,0)+(ROW()-ROW($A$194)-1),COLUMN()-1)</f>
        <v>1323.2</v>
      </c>
      <c r="F205" s="5">
        <f>INDEX('Paste Calib Data'!$1:$1048576,MATCH($A$194,'Paste Calib Data'!$A:$A,0)+(ROW()-ROW($A$194)-1),COLUMN()-1)</f>
        <v>1063.2</v>
      </c>
      <c r="G205" s="5">
        <f>INDEX('Paste Calib Data'!$1:$1048576,MATCH($A$194,'Paste Calib Data'!$A:$A,0)+(ROW()-ROW($A$194)-1),COLUMN()-1)</f>
        <v>911.2</v>
      </c>
      <c r="H205" s="5">
        <f>INDEX('Paste Calib Data'!$1:$1048576,MATCH($A$194,'Paste Calib Data'!$A:$A,0)+(ROW()-ROW($A$194)-1),COLUMN()-1)</f>
        <v>720</v>
      </c>
      <c r="I205" s="5">
        <f>INDEX('Paste Calib Data'!$1:$1048576,MATCH($A$194,'Paste Calib Data'!$A:$A,0)+(ROW()-ROW($A$194)-1),COLUMN()-1)</f>
        <v>604</v>
      </c>
      <c r="J205" s="5">
        <f>INDEX('Paste Calib Data'!$1:$1048576,MATCH($A$194,'Paste Calib Data'!$A:$A,0)+(ROW()-ROW($A$194)-1),COLUMN()-1)</f>
        <v>381.2</v>
      </c>
      <c r="K205" s="5">
        <f>INDEX('Paste Calib Data'!$1:$1048576,MATCH($A$194,'Paste Calib Data'!$A:$A,0)+(ROW()-ROW($A$194)-1),COLUMN()-1)</f>
        <v>329.2</v>
      </c>
      <c r="L205" s="16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6">
        <f t="shared" si="117"/>
        <v>0</v>
      </c>
      <c r="C206" s="5">
        <f>INDEX('Paste Calib Data'!$1:$1048576,MATCH($A$194,'Paste Calib Data'!$A:$A,0)+(ROW()-ROW($A$194)-1),COLUMN()-1)</f>
        <v>0</v>
      </c>
      <c r="D206" s="5">
        <f>INDEX('Paste Calib Data'!$1:$1048576,MATCH($A$194,'Paste Calib Data'!$A:$A,0)+(ROW()-ROW($A$194)-1),COLUMN()-1)</f>
        <v>2038</v>
      </c>
      <c r="E206" s="5">
        <f>INDEX('Paste Calib Data'!$1:$1048576,MATCH($A$194,'Paste Calib Data'!$A:$A,0)+(ROW()-ROW($A$194)-1),COLUMN()-1)</f>
        <v>1477.2</v>
      </c>
      <c r="F206" s="5">
        <f>INDEX('Paste Calib Data'!$1:$1048576,MATCH($A$194,'Paste Calib Data'!$A:$A,0)+(ROW()-ROW($A$194)-1),COLUMN()-1)</f>
        <v>1195.2</v>
      </c>
      <c r="G206" s="5">
        <f>INDEX('Paste Calib Data'!$1:$1048576,MATCH($A$194,'Paste Calib Data'!$A:$A,0)+(ROW()-ROW($A$194)-1),COLUMN()-1)</f>
        <v>1023.2</v>
      </c>
      <c r="H206" s="5">
        <f>INDEX('Paste Calib Data'!$1:$1048576,MATCH($A$194,'Paste Calib Data'!$A:$A,0)+(ROW()-ROW($A$194)-1),COLUMN()-1)</f>
        <v>817.2</v>
      </c>
      <c r="I206" s="5">
        <f>INDEX('Paste Calib Data'!$1:$1048576,MATCH($A$194,'Paste Calib Data'!$A:$A,0)+(ROW()-ROW($A$194)-1),COLUMN()-1)</f>
        <v>690</v>
      </c>
      <c r="J206" s="5">
        <f>INDEX('Paste Calib Data'!$1:$1048576,MATCH($A$194,'Paste Calib Data'!$A:$A,0)+(ROW()-ROW($A$194)-1),COLUMN()-1)</f>
        <v>424</v>
      </c>
      <c r="K206" s="5">
        <f>INDEX('Paste Calib Data'!$1:$1048576,MATCH($A$194,'Paste Calib Data'!$A:$A,0)+(ROW()-ROW($A$194)-1),COLUMN()-1)</f>
        <v>364</v>
      </c>
      <c r="L206" s="16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6">
        <f t="shared" si="117"/>
        <v>0</v>
      </c>
      <c r="C207" s="5">
        <f>INDEX('Paste Calib Data'!$1:$1048576,MATCH($A$194,'Paste Calib Data'!$A:$A,0)+(ROW()-ROW($A$194)-1),COLUMN()-1)</f>
        <v>0</v>
      </c>
      <c r="D207" s="5">
        <f>INDEX('Paste Calib Data'!$1:$1048576,MATCH($A$194,'Paste Calib Data'!$A:$A,0)+(ROW()-ROW($A$194)-1),COLUMN()-1)</f>
        <v>2244</v>
      </c>
      <c r="E207" s="5">
        <f>INDEX('Paste Calib Data'!$1:$1048576,MATCH($A$194,'Paste Calib Data'!$A:$A,0)+(ROW()-ROW($A$194)-1),COLUMN()-1)</f>
        <v>1646</v>
      </c>
      <c r="F207" s="5">
        <f>INDEX('Paste Calib Data'!$1:$1048576,MATCH($A$194,'Paste Calib Data'!$A:$A,0)+(ROW()-ROW($A$194)-1),COLUMN()-1)</f>
        <v>1359.2</v>
      </c>
      <c r="G207" s="5">
        <f>INDEX('Paste Calib Data'!$1:$1048576,MATCH($A$194,'Paste Calib Data'!$A:$A,0)+(ROW()-ROW($A$194)-1),COLUMN()-1)</f>
        <v>1165.2</v>
      </c>
      <c r="H207" s="5">
        <f>INDEX('Paste Calib Data'!$1:$1048576,MATCH($A$194,'Paste Calib Data'!$A:$A,0)+(ROW()-ROW($A$194)-1),COLUMN()-1)</f>
        <v>935.2</v>
      </c>
      <c r="I207" s="5">
        <f>INDEX('Paste Calib Data'!$1:$1048576,MATCH($A$194,'Paste Calib Data'!$A:$A,0)+(ROW()-ROW($A$194)-1),COLUMN()-1)</f>
        <v>775.2</v>
      </c>
      <c r="J207" s="5">
        <f>INDEX('Paste Calib Data'!$1:$1048576,MATCH($A$194,'Paste Calib Data'!$A:$A,0)+(ROW()-ROW($A$194)-1),COLUMN()-1)</f>
        <v>486</v>
      </c>
      <c r="K207" s="5">
        <f>INDEX('Paste Calib Data'!$1:$1048576,MATCH($A$194,'Paste Calib Data'!$A:$A,0)+(ROW()-ROW($A$194)-1),COLUMN()-1)</f>
        <v>386</v>
      </c>
      <c r="L207" s="16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6">
        <f>C208</f>
        <v>0</v>
      </c>
      <c r="C208" s="5">
        <f>INDEX('Paste Calib Data'!$1:$1048576,MATCH($A$194,'Paste Calib Data'!$A:$A,0)+(ROW()-ROW($A$194)-1),COLUMN()-1)</f>
        <v>0</v>
      </c>
      <c r="D208" s="5">
        <f>INDEX('Paste Calib Data'!$1:$1048576,MATCH($A$194,'Paste Calib Data'!$A:$A,0)+(ROW()-ROW($A$194)-1),COLUMN()-1)</f>
        <v>2937.2</v>
      </c>
      <c r="E208" s="5">
        <f>INDEX('Paste Calib Data'!$1:$1048576,MATCH($A$194,'Paste Calib Data'!$A:$A,0)+(ROW()-ROW($A$194)-1),COLUMN()-1)</f>
        <v>2314</v>
      </c>
      <c r="F208" s="5">
        <f>INDEX('Paste Calib Data'!$1:$1048576,MATCH($A$194,'Paste Calib Data'!$A:$A,0)+(ROW()-ROW($A$194)-1),COLUMN()-1)</f>
        <v>1954</v>
      </c>
      <c r="G208" s="5">
        <f>INDEX('Paste Calib Data'!$1:$1048576,MATCH($A$194,'Paste Calib Data'!$A:$A,0)+(ROW()-ROW($A$194)-1),COLUMN()-1)</f>
        <v>1728</v>
      </c>
      <c r="H208" s="5">
        <f>INDEX('Paste Calib Data'!$1:$1048576,MATCH($A$194,'Paste Calib Data'!$A:$A,0)+(ROW()-ROW($A$194)-1),COLUMN()-1)</f>
        <v>1420</v>
      </c>
      <c r="I208" s="5">
        <f>INDEX('Paste Calib Data'!$1:$1048576,MATCH($A$194,'Paste Calib Data'!$A:$A,0)+(ROW()-ROW($A$194)-1),COLUMN()-1)</f>
        <v>1226</v>
      </c>
      <c r="J208" s="5">
        <f>INDEX('Paste Calib Data'!$1:$1048576,MATCH($A$194,'Paste Calib Data'!$A:$A,0)+(ROW()-ROW($A$194)-1),COLUMN()-1)</f>
        <v>737.2</v>
      </c>
      <c r="K208" s="5">
        <f>INDEX('Paste Calib Data'!$1:$1048576,MATCH($A$194,'Paste Calib Data'!$A:$A,0)+(ROW()-ROW($A$194)-1),COLUMN()-1)</f>
        <v>481.2</v>
      </c>
      <c r="L208" s="16">
        <f t="shared" si="118"/>
        <v>481.2</v>
      </c>
    </row>
    <row r="209" spans="1:12" x14ac:dyDescent="0.25">
      <c r="A209" s="13">
        <f>A208+1</f>
        <v>46</v>
      </c>
      <c r="B209" s="16">
        <f>B208</f>
        <v>0</v>
      </c>
      <c r="C209" s="16">
        <f>C208</f>
        <v>0</v>
      </c>
      <c r="D209" s="16">
        <f t="shared" ref="D209" si="119">D208</f>
        <v>2937.2</v>
      </c>
      <c r="E209" s="16">
        <f t="shared" ref="E209" si="120">E208</f>
        <v>2314</v>
      </c>
      <c r="F209" s="16">
        <f t="shared" ref="F209" si="121">F208</f>
        <v>1954</v>
      </c>
      <c r="G209" s="16">
        <f t="shared" ref="G209" si="122">G208</f>
        <v>1728</v>
      </c>
      <c r="H209" s="16">
        <f t="shared" ref="H209" si="123">H208</f>
        <v>1420</v>
      </c>
      <c r="I209" s="16">
        <f t="shared" ref="I209" si="124">I208</f>
        <v>1226</v>
      </c>
      <c r="J209" s="16">
        <f t="shared" ref="J209" si="125">J208</f>
        <v>737.2</v>
      </c>
      <c r="K209" s="16">
        <f t="shared" ref="K209" si="126">K208</f>
        <v>481.2</v>
      </c>
      <c r="L209" s="16">
        <f t="shared" ref="L209" si="127">L208</f>
        <v>481.2</v>
      </c>
    </row>
    <row r="210" spans="1:12" x14ac:dyDescent="0.25">
      <c r="A210" s="19"/>
    </row>
    <row r="211" spans="1:12" x14ac:dyDescent="0.25">
      <c r="A211" s="17" t="s">
        <v>175</v>
      </c>
      <c r="B211" s="51" t="str">
        <f>INDEX('Paste Calib Data'!$1:$1048576,MATCH($A$211,'Paste Calib Data'!$A:$A,0)+(ROW()-ROW($A$211)),COLUMN())</f>
        <v>Fuel Limiter, Barometric, Table 2</v>
      </c>
      <c r="C211" s="51"/>
      <c r="D211" s="51"/>
      <c r="E211" s="51"/>
      <c r="F211" s="51"/>
      <c r="G211" s="51"/>
      <c r="H211" s="51"/>
      <c r="I211" s="51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13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13">
        <f>H213+1</f>
        <v>15.5</v>
      </c>
    </row>
    <row r="214" spans="1:12" x14ac:dyDescent="0.25">
      <c r="A214" s="13">
        <f>A215-1</f>
        <v>599</v>
      </c>
      <c r="B214" s="12">
        <f>B215</f>
        <v>144.97282899999999</v>
      </c>
      <c r="C214" s="12">
        <f t="shared" ref="C214:I214" si="128">C215</f>
        <v>144.97282899999999</v>
      </c>
      <c r="D214" s="12">
        <f t="shared" si="128"/>
        <v>144.97282899999999</v>
      </c>
      <c r="E214" s="12">
        <f t="shared" si="128"/>
        <v>144.97282899999999</v>
      </c>
      <c r="F214" s="12">
        <f t="shared" si="128"/>
        <v>144.97282899999999</v>
      </c>
      <c r="G214" s="12">
        <f t="shared" si="128"/>
        <v>144.97282899999999</v>
      </c>
      <c r="H214" s="12">
        <f t="shared" si="128"/>
        <v>144.97282899999999</v>
      </c>
      <c r="I214" s="12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12">
        <f t="shared" ref="B215:B234" si="129">C215</f>
        <v>144.97282899999999</v>
      </c>
      <c r="C215" s="4">
        <f>INDEX('Paste Calib Data'!$1:$1048576,MATCH($A$211,'Paste Calib Data'!$A:$A,0)+(ROW()-ROW($A$211)-1),COLUMN()-1)</f>
        <v>144.97282899999999</v>
      </c>
      <c r="D215" s="4">
        <f>INDEX('Paste Calib Data'!$1:$1048576,MATCH($A$211,'Paste Calib Data'!$A:$A,0)+(ROW()-ROW($A$211)-1),COLUMN()-1)</f>
        <v>144.97282899999999</v>
      </c>
      <c r="E215" s="4">
        <f>INDEX('Paste Calib Data'!$1:$1048576,MATCH($A$211,'Paste Calib Data'!$A:$A,0)+(ROW()-ROW($A$211)-1),COLUMN()-1)</f>
        <v>144.97282899999999</v>
      </c>
      <c r="F215" s="4">
        <f>INDEX('Paste Calib Data'!$1:$1048576,MATCH($A$211,'Paste Calib Data'!$A:$A,0)+(ROW()-ROW($A$211)-1),COLUMN()-1)</f>
        <v>144.97282899999999</v>
      </c>
      <c r="G215" s="4">
        <f>INDEX('Paste Calib Data'!$1:$1048576,MATCH($A$211,'Paste Calib Data'!$A:$A,0)+(ROW()-ROW($A$211)-1),COLUMN()-1)</f>
        <v>144.97282899999999</v>
      </c>
      <c r="H215" s="4">
        <f>INDEX('Paste Calib Data'!$1:$1048576,MATCH($A$211,'Paste Calib Data'!$A:$A,0)+(ROW()-ROW($A$211)-1),COLUMN()-1)</f>
        <v>144.97282899999999</v>
      </c>
      <c r="I215" s="12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12">
        <f t="shared" si="129"/>
        <v>144.97282899999999</v>
      </c>
      <c r="C216" s="4">
        <f>INDEX('Paste Calib Data'!$1:$1048576,MATCH($A$211,'Paste Calib Data'!$A:$A,0)+(ROW()-ROW($A$211)-1),COLUMN()-1)</f>
        <v>144.97282899999999</v>
      </c>
      <c r="D216" s="4">
        <f>INDEX('Paste Calib Data'!$1:$1048576,MATCH($A$211,'Paste Calib Data'!$A:$A,0)+(ROW()-ROW($A$211)-1),COLUMN()-1)</f>
        <v>144.97282899999999</v>
      </c>
      <c r="E216" s="4">
        <f>INDEX('Paste Calib Data'!$1:$1048576,MATCH($A$211,'Paste Calib Data'!$A:$A,0)+(ROW()-ROW($A$211)-1),COLUMN()-1)</f>
        <v>144.97282899999999</v>
      </c>
      <c r="F216" s="4">
        <f>INDEX('Paste Calib Data'!$1:$1048576,MATCH($A$211,'Paste Calib Data'!$A:$A,0)+(ROW()-ROW($A$211)-1),COLUMN()-1)</f>
        <v>144.97282899999999</v>
      </c>
      <c r="G216" s="4">
        <f>INDEX('Paste Calib Data'!$1:$1048576,MATCH($A$211,'Paste Calib Data'!$A:$A,0)+(ROW()-ROW($A$211)-1),COLUMN()-1)</f>
        <v>144.97282899999999</v>
      </c>
      <c r="H216" s="4">
        <f>INDEX('Paste Calib Data'!$1:$1048576,MATCH($A$211,'Paste Calib Data'!$A:$A,0)+(ROW()-ROW($A$211)-1),COLUMN()-1)</f>
        <v>144.97282899999999</v>
      </c>
      <c r="I216" s="12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12">
        <f t="shared" si="129"/>
        <v>144.97282899999999</v>
      </c>
      <c r="C217" s="4">
        <f>INDEX('Paste Calib Data'!$1:$1048576,MATCH($A$211,'Paste Calib Data'!$A:$A,0)+(ROW()-ROW($A$211)-1),COLUMN()-1)</f>
        <v>144.97282899999999</v>
      </c>
      <c r="D217" s="4">
        <f>INDEX('Paste Calib Data'!$1:$1048576,MATCH($A$211,'Paste Calib Data'!$A:$A,0)+(ROW()-ROW($A$211)-1),COLUMN()-1)</f>
        <v>144.97282899999999</v>
      </c>
      <c r="E217" s="4">
        <f>INDEX('Paste Calib Data'!$1:$1048576,MATCH($A$211,'Paste Calib Data'!$A:$A,0)+(ROW()-ROW($A$211)-1),COLUMN()-1)</f>
        <v>144.97282899999999</v>
      </c>
      <c r="F217" s="4">
        <f>INDEX('Paste Calib Data'!$1:$1048576,MATCH($A$211,'Paste Calib Data'!$A:$A,0)+(ROW()-ROW($A$211)-1),COLUMN()-1)</f>
        <v>144.97282899999999</v>
      </c>
      <c r="G217" s="4">
        <f>INDEX('Paste Calib Data'!$1:$1048576,MATCH($A$211,'Paste Calib Data'!$A:$A,0)+(ROW()-ROW($A$211)-1),COLUMN()-1)</f>
        <v>144.97282899999999</v>
      </c>
      <c r="H217" s="4">
        <f>INDEX('Paste Calib Data'!$1:$1048576,MATCH($A$211,'Paste Calib Data'!$A:$A,0)+(ROW()-ROW($A$211)-1),COLUMN()-1)</f>
        <v>144.97282899999999</v>
      </c>
      <c r="I217" s="12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12">
        <f t="shared" si="129"/>
        <v>144.97282899999999</v>
      </c>
      <c r="C218" s="4">
        <f>INDEX('Paste Calib Data'!$1:$1048576,MATCH($A$211,'Paste Calib Data'!$A:$A,0)+(ROW()-ROW($A$211)-1),COLUMN()-1)</f>
        <v>144.97282899999999</v>
      </c>
      <c r="D218" s="4">
        <f>INDEX('Paste Calib Data'!$1:$1048576,MATCH($A$211,'Paste Calib Data'!$A:$A,0)+(ROW()-ROW($A$211)-1),COLUMN()-1)</f>
        <v>144.97282899999999</v>
      </c>
      <c r="E218" s="4">
        <f>INDEX('Paste Calib Data'!$1:$1048576,MATCH($A$211,'Paste Calib Data'!$A:$A,0)+(ROW()-ROW($A$211)-1),COLUMN()-1)</f>
        <v>144.97282899999999</v>
      </c>
      <c r="F218" s="4">
        <f>INDEX('Paste Calib Data'!$1:$1048576,MATCH($A$211,'Paste Calib Data'!$A:$A,0)+(ROW()-ROW($A$211)-1),COLUMN()-1)</f>
        <v>144.97282899999999</v>
      </c>
      <c r="G218" s="4">
        <f>INDEX('Paste Calib Data'!$1:$1048576,MATCH($A$211,'Paste Calib Data'!$A:$A,0)+(ROW()-ROW($A$211)-1),COLUMN()-1)</f>
        <v>144.97282899999999</v>
      </c>
      <c r="H218" s="4">
        <f>INDEX('Paste Calib Data'!$1:$1048576,MATCH($A$211,'Paste Calib Data'!$A:$A,0)+(ROW()-ROW($A$211)-1),COLUMN()-1)</f>
        <v>144.97282899999999</v>
      </c>
      <c r="I218" s="12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12">
        <f t="shared" si="129"/>
        <v>144.97282899999999</v>
      </c>
      <c r="C219" s="4">
        <f>INDEX('Paste Calib Data'!$1:$1048576,MATCH($A$211,'Paste Calib Data'!$A:$A,0)+(ROW()-ROW($A$211)-1),COLUMN()-1)</f>
        <v>144.97282899999999</v>
      </c>
      <c r="D219" s="4">
        <f>INDEX('Paste Calib Data'!$1:$1048576,MATCH($A$211,'Paste Calib Data'!$A:$A,0)+(ROW()-ROW($A$211)-1),COLUMN()-1)</f>
        <v>144.97282899999999</v>
      </c>
      <c r="E219" s="4">
        <f>INDEX('Paste Calib Data'!$1:$1048576,MATCH($A$211,'Paste Calib Data'!$A:$A,0)+(ROW()-ROW($A$211)-1),COLUMN()-1)</f>
        <v>144.97282899999999</v>
      </c>
      <c r="F219" s="4">
        <f>INDEX('Paste Calib Data'!$1:$1048576,MATCH($A$211,'Paste Calib Data'!$A:$A,0)+(ROW()-ROW($A$211)-1),COLUMN()-1)</f>
        <v>144.97282899999999</v>
      </c>
      <c r="G219" s="4">
        <f>INDEX('Paste Calib Data'!$1:$1048576,MATCH($A$211,'Paste Calib Data'!$A:$A,0)+(ROW()-ROW($A$211)-1),COLUMN()-1)</f>
        <v>144.97282899999999</v>
      </c>
      <c r="H219" s="4">
        <f>INDEX('Paste Calib Data'!$1:$1048576,MATCH($A$211,'Paste Calib Data'!$A:$A,0)+(ROW()-ROW($A$211)-1),COLUMN()-1)</f>
        <v>144.97282899999999</v>
      </c>
      <c r="I219" s="12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12">
        <f t="shared" si="129"/>
        <v>144.97282899999999</v>
      </c>
      <c r="C220" s="4">
        <f>INDEX('Paste Calib Data'!$1:$1048576,MATCH($A$211,'Paste Calib Data'!$A:$A,0)+(ROW()-ROW($A$211)-1),COLUMN()-1)</f>
        <v>144.97282899999999</v>
      </c>
      <c r="D220" s="4">
        <f>INDEX('Paste Calib Data'!$1:$1048576,MATCH($A$211,'Paste Calib Data'!$A:$A,0)+(ROW()-ROW($A$211)-1),COLUMN()-1)</f>
        <v>144.97282899999999</v>
      </c>
      <c r="E220" s="4">
        <f>INDEX('Paste Calib Data'!$1:$1048576,MATCH($A$211,'Paste Calib Data'!$A:$A,0)+(ROW()-ROW($A$211)-1),COLUMN()-1)</f>
        <v>144.97282899999999</v>
      </c>
      <c r="F220" s="4">
        <f>INDEX('Paste Calib Data'!$1:$1048576,MATCH($A$211,'Paste Calib Data'!$A:$A,0)+(ROW()-ROW($A$211)-1),COLUMN()-1)</f>
        <v>144.97282899999999</v>
      </c>
      <c r="G220" s="4">
        <f>INDEX('Paste Calib Data'!$1:$1048576,MATCH($A$211,'Paste Calib Data'!$A:$A,0)+(ROW()-ROW($A$211)-1),COLUMN()-1)</f>
        <v>144.97282899999999</v>
      </c>
      <c r="H220" s="4">
        <f>INDEX('Paste Calib Data'!$1:$1048576,MATCH($A$211,'Paste Calib Data'!$A:$A,0)+(ROW()-ROW($A$211)-1),COLUMN()-1)</f>
        <v>144.97282899999999</v>
      </c>
      <c r="I220" s="12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12">
        <f t="shared" si="129"/>
        <v>144.97282899999999</v>
      </c>
      <c r="C221" s="4">
        <f>INDEX('Paste Calib Data'!$1:$1048576,MATCH($A$211,'Paste Calib Data'!$A:$A,0)+(ROW()-ROW($A$211)-1),COLUMN()-1)</f>
        <v>144.97282899999999</v>
      </c>
      <c r="D221" s="4">
        <f>INDEX('Paste Calib Data'!$1:$1048576,MATCH($A$211,'Paste Calib Data'!$A:$A,0)+(ROW()-ROW($A$211)-1),COLUMN()-1)</f>
        <v>144.97282899999999</v>
      </c>
      <c r="E221" s="4">
        <f>INDEX('Paste Calib Data'!$1:$1048576,MATCH($A$211,'Paste Calib Data'!$A:$A,0)+(ROW()-ROW($A$211)-1),COLUMN()-1)</f>
        <v>144.97282899999999</v>
      </c>
      <c r="F221" s="4">
        <f>INDEX('Paste Calib Data'!$1:$1048576,MATCH($A$211,'Paste Calib Data'!$A:$A,0)+(ROW()-ROW($A$211)-1),COLUMN()-1)</f>
        <v>144.97282899999999</v>
      </c>
      <c r="G221" s="4">
        <f>INDEX('Paste Calib Data'!$1:$1048576,MATCH($A$211,'Paste Calib Data'!$A:$A,0)+(ROW()-ROW($A$211)-1),COLUMN()-1)</f>
        <v>144.97282899999999</v>
      </c>
      <c r="H221" s="4">
        <f>INDEX('Paste Calib Data'!$1:$1048576,MATCH($A$211,'Paste Calib Data'!$A:$A,0)+(ROW()-ROW($A$211)-1),COLUMN()-1)</f>
        <v>144.97282899999999</v>
      </c>
      <c r="I221" s="12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12">
        <f t="shared" si="129"/>
        <v>144.97282899999999</v>
      </c>
      <c r="C222" s="4">
        <f>INDEX('Paste Calib Data'!$1:$1048576,MATCH($A$211,'Paste Calib Data'!$A:$A,0)+(ROW()-ROW($A$211)-1),COLUMN()-1)</f>
        <v>144.97282899999999</v>
      </c>
      <c r="D222" s="4">
        <f>INDEX('Paste Calib Data'!$1:$1048576,MATCH($A$211,'Paste Calib Data'!$A:$A,0)+(ROW()-ROW($A$211)-1),COLUMN()-1)</f>
        <v>144.97282899999999</v>
      </c>
      <c r="E222" s="4">
        <f>INDEX('Paste Calib Data'!$1:$1048576,MATCH($A$211,'Paste Calib Data'!$A:$A,0)+(ROW()-ROW($A$211)-1),COLUMN()-1)</f>
        <v>144.97282899999999</v>
      </c>
      <c r="F222" s="4">
        <f>INDEX('Paste Calib Data'!$1:$1048576,MATCH($A$211,'Paste Calib Data'!$A:$A,0)+(ROW()-ROW($A$211)-1),COLUMN()-1)</f>
        <v>144.97282899999999</v>
      </c>
      <c r="G222" s="4">
        <f>INDEX('Paste Calib Data'!$1:$1048576,MATCH($A$211,'Paste Calib Data'!$A:$A,0)+(ROW()-ROW($A$211)-1),COLUMN()-1)</f>
        <v>144.97282899999999</v>
      </c>
      <c r="H222" s="4">
        <f>INDEX('Paste Calib Data'!$1:$1048576,MATCH($A$211,'Paste Calib Data'!$A:$A,0)+(ROW()-ROW($A$211)-1),COLUMN()-1)</f>
        <v>144.97282899999999</v>
      </c>
      <c r="I222" s="12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12">
        <f t="shared" si="129"/>
        <v>122.01087200000001</v>
      </c>
      <c r="C223" s="4">
        <f>INDEX('Paste Calib Data'!$1:$1048576,MATCH($A$211,'Paste Calib Data'!$A:$A,0)+(ROW()-ROW($A$211)-1),COLUMN()-1)</f>
        <v>122.01087200000001</v>
      </c>
      <c r="D223" s="4">
        <f>INDEX('Paste Calib Data'!$1:$1048576,MATCH($A$211,'Paste Calib Data'!$A:$A,0)+(ROW()-ROW($A$211)-1),COLUMN()-1)</f>
        <v>144.97282899999999</v>
      </c>
      <c r="E223" s="4">
        <f>INDEX('Paste Calib Data'!$1:$1048576,MATCH($A$211,'Paste Calib Data'!$A:$A,0)+(ROW()-ROW($A$211)-1),COLUMN()-1)</f>
        <v>144.97282899999999</v>
      </c>
      <c r="F223" s="4">
        <f>INDEX('Paste Calib Data'!$1:$1048576,MATCH($A$211,'Paste Calib Data'!$A:$A,0)+(ROW()-ROW($A$211)-1),COLUMN()-1)</f>
        <v>144.97282899999999</v>
      </c>
      <c r="G223" s="4">
        <f>INDEX('Paste Calib Data'!$1:$1048576,MATCH($A$211,'Paste Calib Data'!$A:$A,0)+(ROW()-ROW($A$211)-1),COLUMN()-1)</f>
        <v>144.97282899999999</v>
      </c>
      <c r="H223" s="4">
        <f>INDEX('Paste Calib Data'!$1:$1048576,MATCH($A$211,'Paste Calib Data'!$A:$A,0)+(ROW()-ROW($A$211)-1),COLUMN()-1)</f>
        <v>144.97282899999999</v>
      </c>
      <c r="I223" s="12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12">
        <f t="shared" si="129"/>
        <v>113.994568</v>
      </c>
      <c r="C224" s="4">
        <f>INDEX('Paste Calib Data'!$1:$1048576,MATCH($A$211,'Paste Calib Data'!$A:$A,0)+(ROW()-ROW($A$211)-1),COLUMN()-1)</f>
        <v>113.994568</v>
      </c>
      <c r="D224" s="4">
        <f>INDEX('Paste Calib Data'!$1:$1048576,MATCH($A$211,'Paste Calib Data'!$A:$A,0)+(ROW()-ROW($A$211)-1),COLUMN()-1)</f>
        <v>144.97282899999999</v>
      </c>
      <c r="E224" s="4">
        <f>INDEX('Paste Calib Data'!$1:$1048576,MATCH($A$211,'Paste Calib Data'!$A:$A,0)+(ROW()-ROW($A$211)-1),COLUMN()-1)</f>
        <v>144.97282899999999</v>
      </c>
      <c r="F224" s="4">
        <f>INDEX('Paste Calib Data'!$1:$1048576,MATCH($A$211,'Paste Calib Data'!$A:$A,0)+(ROW()-ROW($A$211)-1),COLUMN()-1)</f>
        <v>144.97282899999999</v>
      </c>
      <c r="G224" s="4">
        <f>INDEX('Paste Calib Data'!$1:$1048576,MATCH($A$211,'Paste Calib Data'!$A:$A,0)+(ROW()-ROW($A$211)-1),COLUMN()-1)</f>
        <v>144.97282899999999</v>
      </c>
      <c r="H224" s="4">
        <f>INDEX('Paste Calib Data'!$1:$1048576,MATCH($A$211,'Paste Calib Data'!$A:$A,0)+(ROW()-ROW($A$211)-1),COLUMN()-1)</f>
        <v>144.97282899999999</v>
      </c>
      <c r="I224" s="12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12">
        <f t="shared" si="129"/>
        <v>104.008154</v>
      </c>
      <c r="C225" s="4">
        <f>INDEX('Paste Calib Data'!$1:$1048576,MATCH($A$211,'Paste Calib Data'!$A:$A,0)+(ROW()-ROW($A$211)-1),COLUMN()-1)</f>
        <v>104.008154</v>
      </c>
      <c r="D225" s="4">
        <f>INDEX('Paste Calib Data'!$1:$1048576,MATCH($A$211,'Paste Calib Data'!$A:$A,0)+(ROW()-ROW($A$211)-1),COLUMN()-1)</f>
        <v>144.97282899999999</v>
      </c>
      <c r="E225" s="4">
        <f>INDEX('Paste Calib Data'!$1:$1048576,MATCH($A$211,'Paste Calib Data'!$A:$A,0)+(ROW()-ROW($A$211)-1),COLUMN()-1)</f>
        <v>144.97282899999999</v>
      </c>
      <c r="F225" s="4">
        <f>INDEX('Paste Calib Data'!$1:$1048576,MATCH($A$211,'Paste Calib Data'!$A:$A,0)+(ROW()-ROW($A$211)-1),COLUMN()-1)</f>
        <v>144.97282899999999</v>
      </c>
      <c r="G225" s="4">
        <f>INDEX('Paste Calib Data'!$1:$1048576,MATCH($A$211,'Paste Calib Data'!$A:$A,0)+(ROW()-ROW($A$211)-1),COLUMN()-1)</f>
        <v>144.97282899999999</v>
      </c>
      <c r="H225" s="4">
        <f>INDEX('Paste Calib Data'!$1:$1048576,MATCH($A$211,'Paste Calib Data'!$A:$A,0)+(ROW()-ROW($A$211)-1),COLUMN()-1)</f>
        <v>144.97282899999999</v>
      </c>
      <c r="I225" s="12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12">
        <f t="shared" si="129"/>
        <v>91.032611000000003</v>
      </c>
      <c r="C226" s="4">
        <f>INDEX('Paste Calib Data'!$1:$1048576,MATCH($A$211,'Paste Calib Data'!$A:$A,0)+(ROW()-ROW($A$211)-1),COLUMN()-1)</f>
        <v>91.032611000000003</v>
      </c>
      <c r="D226" s="4">
        <f>INDEX('Paste Calib Data'!$1:$1048576,MATCH($A$211,'Paste Calib Data'!$A:$A,0)+(ROW()-ROW($A$211)-1),COLUMN()-1)</f>
        <v>144.97282899999999</v>
      </c>
      <c r="E226" s="4">
        <f>INDEX('Paste Calib Data'!$1:$1048576,MATCH($A$211,'Paste Calib Data'!$A:$A,0)+(ROW()-ROW($A$211)-1),COLUMN()-1)</f>
        <v>144.97282899999999</v>
      </c>
      <c r="F226" s="4">
        <f>INDEX('Paste Calib Data'!$1:$1048576,MATCH($A$211,'Paste Calib Data'!$A:$A,0)+(ROW()-ROW($A$211)-1),COLUMN()-1)</f>
        <v>144.97282899999999</v>
      </c>
      <c r="G226" s="4">
        <f>INDEX('Paste Calib Data'!$1:$1048576,MATCH($A$211,'Paste Calib Data'!$A:$A,0)+(ROW()-ROW($A$211)-1),COLUMN()-1)</f>
        <v>144.97282899999999</v>
      </c>
      <c r="H226" s="4">
        <f>INDEX('Paste Calib Data'!$1:$1048576,MATCH($A$211,'Paste Calib Data'!$A:$A,0)+(ROW()-ROW($A$211)-1),COLUMN()-1)</f>
        <v>144.97282899999999</v>
      </c>
      <c r="I226" s="12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12">
        <f t="shared" si="129"/>
        <v>80.978262999999998</v>
      </c>
      <c r="C227" s="4">
        <f>INDEX('Paste Calib Data'!$1:$1048576,MATCH($A$211,'Paste Calib Data'!$A:$A,0)+(ROW()-ROW($A$211)-1),COLUMN()-1)</f>
        <v>80.978262999999998</v>
      </c>
      <c r="D227" s="4">
        <f>INDEX('Paste Calib Data'!$1:$1048576,MATCH($A$211,'Paste Calib Data'!$A:$A,0)+(ROW()-ROW($A$211)-1),COLUMN()-1)</f>
        <v>144.97282899999999</v>
      </c>
      <c r="E227" s="4">
        <f>INDEX('Paste Calib Data'!$1:$1048576,MATCH($A$211,'Paste Calib Data'!$A:$A,0)+(ROW()-ROW($A$211)-1),COLUMN()-1)</f>
        <v>144.97282899999999</v>
      </c>
      <c r="F227" s="4">
        <f>INDEX('Paste Calib Data'!$1:$1048576,MATCH($A$211,'Paste Calib Data'!$A:$A,0)+(ROW()-ROW($A$211)-1),COLUMN()-1)</f>
        <v>144.97282899999999</v>
      </c>
      <c r="G227" s="4">
        <f>INDEX('Paste Calib Data'!$1:$1048576,MATCH($A$211,'Paste Calib Data'!$A:$A,0)+(ROW()-ROW($A$211)-1),COLUMN()-1)</f>
        <v>144.97282899999999</v>
      </c>
      <c r="H227" s="4">
        <f>INDEX('Paste Calib Data'!$1:$1048576,MATCH($A$211,'Paste Calib Data'!$A:$A,0)+(ROW()-ROW($A$211)-1),COLUMN()-1)</f>
        <v>144.97282899999999</v>
      </c>
      <c r="I227" s="12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12">
        <f t="shared" si="129"/>
        <v>75.475544999999997</v>
      </c>
      <c r="C228" s="4">
        <f>INDEX('Paste Calib Data'!$1:$1048576,MATCH($A$211,'Paste Calib Data'!$A:$A,0)+(ROW()-ROW($A$211)-1),COLUMN()-1)</f>
        <v>75.475544999999997</v>
      </c>
      <c r="D228" s="4">
        <f>INDEX('Paste Calib Data'!$1:$1048576,MATCH($A$211,'Paste Calib Data'!$A:$A,0)+(ROW()-ROW($A$211)-1),COLUMN()-1)</f>
        <v>144.97282899999999</v>
      </c>
      <c r="E228" s="4">
        <f>INDEX('Paste Calib Data'!$1:$1048576,MATCH($A$211,'Paste Calib Data'!$A:$A,0)+(ROW()-ROW($A$211)-1),COLUMN()-1)</f>
        <v>144.97282899999999</v>
      </c>
      <c r="F228" s="4">
        <f>INDEX('Paste Calib Data'!$1:$1048576,MATCH($A$211,'Paste Calib Data'!$A:$A,0)+(ROW()-ROW($A$211)-1),COLUMN()-1)</f>
        <v>144.97282899999999</v>
      </c>
      <c r="G228" s="4">
        <f>INDEX('Paste Calib Data'!$1:$1048576,MATCH($A$211,'Paste Calib Data'!$A:$A,0)+(ROW()-ROW($A$211)-1),COLUMN()-1)</f>
        <v>144.97282899999999</v>
      </c>
      <c r="H228" s="4">
        <f>INDEX('Paste Calib Data'!$1:$1048576,MATCH($A$211,'Paste Calib Data'!$A:$A,0)+(ROW()-ROW($A$211)-1),COLUMN()-1)</f>
        <v>144.97282899999999</v>
      </c>
      <c r="I228" s="12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12">
        <f t="shared" si="129"/>
        <v>70.380436000000003</v>
      </c>
      <c r="C229" s="4">
        <f>INDEX('Paste Calib Data'!$1:$1048576,MATCH($A$211,'Paste Calib Data'!$A:$A,0)+(ROW()-ROW($A$211)-1),COLUMN()-1)</f>
        <v>70.380436000000003</v>
      </c>
      <c r="D229" s="4">
        <f>INDEX('Paste Calib Data'!$1:$1048576,MATCH($A$211,'Paste Calib Data'!$A:$A,0)+(ROW()-ROW($A$211)-1),COLUMN()-1)</f>
        <v>144.97282899999999</v>
      </c>
      <c r="E229" s="4">
        <f>INDEX('Paste Calib Data'!$1:$1048576,MATCH($A$211,'Paste Calib Data'!$A:$A,0)+(ROW()-ROW($A$211)-1),COLUMN()-1)</f>
        <v>144.97282899999999</v>
      </c>
      <c r="F229" s="4">
        <f>INDEX('Paste Calib Data'!$1:$1048576,MATCH($A$211,'Paste Calib Data'!$A:$A,0)+(ROW()-ROW($A$211)-1),COLUMN()-1)</f>
        <v>144.97282899999999</v>
      </c>
      <c r="G229" s="4">
        <f>INDEX('Paste Calib Data'!$1:$1048576,MATCH($A$211,'Paste Calib Data'!$A:$A,0)+(ROW()-ROW($A$211)-1),COLUMN()-1)</f>
        <v>144.97282899999999</v>
      </c>
      <c r="H229" s="4">
        <f>INDEX('Paste Calib Data'!$1:$1048576,MATCH($A$211,'Paste Calib Data'!$A:$A,0)+(ROW()-ROW($A$211)-1),COLUMN()-1)</f>
        <v>144.97282899999999</v>
      </c>
      <c r="I229" s="12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12">
        <f t="shared" si="129"/>
        <v>67.323370999999995</v>
      </c>
      <c r="C230" s="4">
        <f>INDEX('Paste Calib Data'!$1:$1048576,MATCH($A$211,'Paste Calib Data'!$A:$A,0)+(ROW()-ROW($A$211)-1),COLUMN()-1)</f>
        <v>67.323370999999995</v>
      </c>
      <c r="D230" s="4">
        <f>INDEX('Paste Calib Data'!$1:$1048576,MATCH($A$211,'Paste Calib Data'!$A:$A,0)+(ROW()-ROW($A$211)-1),COLUMN()-1)</f>
        <v>144.97282899999999</v>
      </c>
      <c r="E230" s="4">
        <f>INDEX('Paste Calib Data'!$1:$1048576,MATCH($A$211,'Paste Calib Data'!$A:$A,0)+(ROW()-ROW($A$211)-1),COLUMN()-1)</f>
        <v>144.97282899999999</v>
      </c>
      <c r="F230" s="4">
        <f>INDEX('Paste Calib Data'!$1:$1048576,MATCH($A$211,'Paste Calib Data'!$A:$A,0)+(ROW()-ROW($A$211)-1),COLUMN()-1)</f>
        <v>144.97282899999999</v>
      </c>
      <c r="G230" s="4">
        <f>INDEX('Paste Calib Data'!$1:$1048576,MATCH($A$211,'Paste Calib Data'!$A:$A,0)+(ROW()-ROW($A$211)-1),COLUMN()-1)</f>
        <v>144.97282899999999</v>
      </c>
      <c r="H230" s="4">
        <f>INDEX('Paste Calib Data'!$1:$1048576,MATCH($A$211,'Paste Calib Data'!$A:$A,0)+(ROW()-ROW($A$211)-1),COLUMN()-1)</f>
        <v>144.97282899999999</v>
      </c>
      <c r="I230" s="12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12">
        <f t="shared" si="129"/>
        <v>64.130436000000003</v>
      </c>
      <c r="C231" s="4">
        <f>INDEX('Paste Calib Data'!$1:$1048576,MATCH($A$211,'Paste Calib Data'!$A:$A,0)+(ROW()-ROW($A$211)-1),COLUMN()-1)</f>
        <v>64.130436000000003</v>
      </c>
      <c r="D231" s="4">
        <f>INDEX('Paste Calib Data'!$1:$1048576,MATCH($A$211,'Paste Calib Data'!$A:$A,0)+(ROW()-ROW($A$211)-1),COLUMN()-1)</f>
        <v>144.97282899999999</v>
      </c>
      <c r="E231" s="4">
        <f>INDEX('Paste Calib Data'!$1:$1048576,MATCH($A$211,'Paste Calib Data'!$A:$A,0)+(ROW()-ROW($A$211)-1),COLUMN()-1)</f>
        <v>144.97282899999999</v>
      </c>
      <c r="F231" s="4">
        <f>INDEX('Paste Calib Data'!$1:$1048576,MATCH($A$211,'Paste Calib Data'!$A:$A,0)+(ROW()-ROW($A$211)-1),COLUMN()-1)</f>
        <v>144.97282899999999</v>
      </c>
      <c r="G231" s="4">
        <f>INDEX('Paste Calib Data'!$1:$1048576,MATCH($A$211,'Paste Calib Data'!$A:$A,0)+(ROW()-ROW($A$211)-1),COLUMN()-1)</f>
        <v>144.97282899999999</v>
      </c>
      <c r="H231" s="4">
        <f>INDEX('Paste Calib Data'!$1:$1048576,MATCH($A$211,'Paste Calib Data'!$A:$A,0)+(ROW()-ROW($A$211)-1),COLUMN()-1)</f>
        <v>144.97282899999999</v>
      </c>
      <c r="I231" s="12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12">
        <f t="shared" si="129"/>
        <v>59.510871000000002</v>
      </c>
      <c r="C232" s="4">
        <f>INDEX('Paste Calib Data'!$1:$1048576,MATCH($A$211,'Paste Calib Data'!$A:$A,0)+(ROW()-ROW($A$211)-1),COLUMN()-1)</f>
        <v>59.510871000000002</v>
      </c>
      <c r="D232" s="4">
        <f>INDEX('Paste Calib Data'!$1:$1048576,MATCH($A$211,'Paste Calib Data'!$A:$A,0)+(ROW()-ROW($A$211)-1),COLUMN()-1)</f>
        <v>144.97282899999999</v>
      </c>
      <c r="E232" s="4">
        <f>INDEX('Paste Calib Data'!$1:$1048576,MATCH($A$211,'Paste Calib Data'!$A:$A,0)+(ROW()-ROW($A$211)-1),COLUMN()-1)</f>
        <v>144.97282899999999</v>
      </c>
      <c r="F232" s="4">
        <f>INDEX('Paste Calib Data'!$1:$1048576,MATCH($A$211,'Paste Calib Data'!$A:$A,0)+(ROW()-ROW($A$211)-1),COLUMN()-1)</f>
        <v>144.97282899999999</v>
      </c>
      <c r="G232" s="4">
        <f>INDEX('Paste Calib Data'!$1:$1048576,MATCH($A$211,'Paste Calib Data'!$A:$A,0)+(ROW()-ROW($A$211)-1),COLUMN()-1)</f>
        <v>144.97282899999999</v>
      </c>
      <c r="H232" s="4">
        <f>INDEX('Paste Calib Data'!$1:$1048576,MATCH($A$211,'Paste Calib Data'!$A:$A,0)+(ROW()-ROW($A$211)-1),COLUMN()-1)</f>
        <v>144.97282899999999</v>
      </c>
      <c r="I232" s="12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12">
        <f t="shared" si="129"/>
        <v>57.676631999999998</v>
      </c>
      <c r="C233" s="4">
        <f>INDEX('Paste Calib Data'!$1:$1048576,MATCH($A$211,'Paste Calib Data'!$A:$A,0)+(ROW()-ROW($A$211)-1),COLUMN()-1)</f>
        <v>57.676631999999998</v>
      </c>
      <c r="D233" s="4">
        <f>INDEX('Paste Calib Data'!$1:$1048576,MATCH($A$211,'Paste Calib Data'!$A:$A,0)+(ROW()-ROW($A$211)-1),COLUMN()-1)</f>
        <v>144.97282899999999</v>
      </c>
      <c r="E233" s="4">
        <f>INDEX('Paste Calib Data'!$1:$1048576,MATCH($A$211,'Paste Calib Data'!$A:$A,0)+(ROW()-ROW($A$211)-1),COLUMN()-1)</f>
        <v>144.97282899999999</v>
      </c>
      <c r="F233" s="4">
        <f>INDEX('Paste Calib Data'!$1:$1048576,MATCH($A$211,'Paste Calib Data'!$A:$A,0)+(ROW()-ROW($A$211)-1),COLUMN()-1)</f>
        <v>144.97282899999999</v>
      </c>
      <c r="G233" s="4">
        <f>INDEX('Paste Calib Data'!$1:$1048576,MATCH($A$211,'Paste Calib Data'!$A:$A,0)+(ROW()-ROW($A$211)-1),COLUMN()-1)</f>
        <v>144.97282899999999</v>
      </c>
      <c r="H233" s="4">
        <f>INDEX('Paste Calib Data'!$1:$1048576,MATCH($A$211,'Paste Calib Data'!$A:$A,0)+(ROW()-ROW($A$211)-1),COLUMN()-1)</f>
        <v>144.97282899999999</v>
      </c>
      <c r="I233" s="12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12">
        <f t="shared" si="129"/>
        <v>57.676631999999998</v>
      </c>
      <c r="C234" s="4">
        <f>INDEX('Paste Calib Data'!$1:$1048576,MATCH($A$211,'Paste Calib Data'!$A:$A,0)+(ROW()-ROW($A$211)-1),COLUMN()-1)</f>
        <v>57.676631999999998</v>
      </c>
      <c r="D234" s="4">
        <f>INDEX('Paste Calib Data'!$1:$1048576,MATCH($A$211,'Paste Calib Data'!$A:$A,0)+(ROW()-ROW($A$211)-1),COLUMN()-1)</f>
        <v>144.97282899999999</v>
      </c>
      <c r="E234" s="4">
        <f>INDEX('Paste Calib Data'!$1:$1048576,MATCH($A$211,'Paste Calib Data'!$A:$A,0)+(ROW()-ROW($A$211)-1),COLUMN()-1)</f>
        <v>144.97282899999999</v>
      </c>
      <c r="F234" s="4">
        <f>INDEX('Paste Calib Data'!$1:$1048576,MATCH($A$211,'Paste Calib Data'!$A:$A,0)+(ROW()-ROW($A$211)-1),COLUMN()-1)</f>
        <v>144.97282899999999</v>
      </c>
      <c r="G234" s="4">
        <f>INDEX('Paste Calib Data'!$1:$1048576,MATCH($A$211,'Paste Calib Data'!$A:$A,0)+(ROW()-ROW($A$211)-1),COLUMN()-1)</f>
        <v>144.97282899999999</v>
      </c>
      <c r="H234" s="4">
        <f>INDEX('Paste Calib Data'!$1:$1048576,MATCH($A$211,'Paste Calib Data'!$A:$A,0)+(ROW()-ROW($A$211)-1),COLUMN()-1)</f>
        <v>144.97282899999999</v>
      </c>
      <c r="I234" s="12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12">
        <f>C235</f>
        <v>0</v>
      </c>
      <c r="C235" s="4">
        <f>INDEX('Paste Calib Data'!$1:$1048576,MATCH($A$211,'Paste Calib Data'!$A:$A,0)+(ROW()-ROW($A$211)-1),COLUMN()-1)</f>
        <v>0</v>
      </c>
      <c r="D235" s="4">
        <f>INDEX('Paste Calib Data'!$1:$1048576,MATCH($A$211,'Paste Calib Data'!$A:$A,0)+(ROW()-ROW($A$211)-1),COLUMN()-1)</f>
        <v>144.97282899999999</v>
      </c>
      <c r="E235" s="4">
        <f>INDEX('Paste Calib Data'!$1:$1048576,MATCH($A$211,'Paste Calib Data'!$A:$A,0)+(ROW()-ROW($A$211)-1),COLUMN()-1)</f>
        <v>144.97282899999999</v>
      </c>
      <c r="F235" s="4">
        <f>INDEX('Paste Calib Data'!$1:$1048576,MATCH($A$211,'Paste Calib Data'!$A:$A,0)+(ROW()-ROW($A$211)-1),COLUMN()-1)</f>
        <v>144.97282899999999</v>
      </c>
      <c r="G235" s="4">
        <f>INDEX('Paste Calib Data'!$1:$1048576,MATCH($A$211,'Paste Calib Data'!$A:$A,0)+(ROW()-ROW($A$211)-1),COLUMN()-1)</f>
        <v>144.97282899999999</v>
      </c>
      <c r="H235" s="4">
        <f>INDEX('Paste Calib Data'!$1:$1048576,MATCH($A$211,'Paste Calib Data'!$A:$A,0)+(ROW()-ROW($A$211)-1),COLUMN()-1)</f>
        <v>144.97282899999999</v>
      </c>
      <c r="I235" s="12">
        <f t="shared" si="130"/>
        <v>144.97282899999999</v>
      </c>
    </row>
    <row r="236" spans="1:9" x14ac:dyDescent="0.25">
      <c r="A236" s="13">
        <f>A235+1</f>
        <v>4001</v>
      </c>
      <c r="B236" s="12">
        <f>B235</f>
        <v>0</v>
      </c>
      <c r="C236" s="12">
        <f>C235</f>
        <v>0</v>
      </c>
      <c r="D236" s="12">
        <f t="shared" ref="D236:I236" si="131">D235</f>
        <v>144.97282899999999</v>
      </c>
      <c r="E236" s="12">
        <f t="shared" si="131"/>
        <v>144.97282899999999</v>
      </c>
      <c r="F236" s="12">
        <f t="shared" si="131"/>
        <v>144.97282899999999</v>
      </c>
      <c r="G236" s="12">
        <f t="shared" si="131"/>
        <v>144.97282899999999</v>
      </c>
      <c r="H236" s="12">
        <f t="shared" si="131"/>
        <v>144.97282899999999</v>
      </c>
      <c r="I236" s="12">
        <f t="shared" si="131"/>
        <v>144.97282899999999</v>
      </c>
    </row>
    <row r="238" spans="1:9" x14ac:dyDescent="0.25">
      <c r="A238" s="17" t="s">
        <v>177</v>
      </c>
      <c r="B238" s="51" t="str">
        <f>INDEX('Paste Calib Data'!$1:$1048576,MATCH($A$238,'Paste Calib Data'!$A:$A,0)+(ROW()-ROW($A$238)),COLUMN())</f>
        <v>Fuel Limiter, Barometric, Table 3</v>
      </c>
      <c r="C238" s="51"/>
      <c r="D238" s="51"/>
      <c r="E238" s="51"/>
      <c r="F238" s="51"/>
      <c r="G238" s="51"/>
      <c r="H238" s="51"/>
      <c r="I238" s="51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13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13">
        <f>H240+1</f>
        <v>15.5</v>
      </c>
    </row>
    <row r="241" spans="1:9" x14ac:dyDescent="0.25">
      <c r="A241" s="13">
        <f>A242-1</f>
        <v>599</v>
      </c>
      <c r="B241" s="12">
        <f>B242</f>
        <v>144.97282899999999</v>
      </c>
      <c r="C241" s="12">
        <f t="shared" ref="C241" si="132">C242</f>
        <v>144.97282899999999</v>
      </c>
      <c r="D241" s="12">
        <f t="shared" ref="D241" si="133">D242</f>
        <v>144.97282899999999</v>
      </c>
      <c r="E241" s="12">
        <f t="shared" ref="E241" si="134">E242</f>
        <v>144.97282899999999</v>
      </c>
      <c r="F241" s="12">
        <f t="shared" ref="F241" si="135">F242</f>
        <v>144.97282899999999</v>
      </c>
      <c r="G241" s="12">
        <f t="shared" ref="G241" si="136">G242</f>
        <v>144.97282899999999</v>
      </c>
      <c r="H241" s="12">
        <f t="shared" ref="H241" si="137">H242</f>
        <v>144.97282899999999</v>
      </c>
      <c r="I241" s="12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12">
        <f t="shared" ref="B242:B261" si="139">C242</f>
        <v>144.97282899999999</v>
      </c>
      <c r="C242" s="4">
        <f>INDEX('Paste Calib Data'!$1:$1048576,MATCH($A$238,'Paste Calib Data'!$A:$A,0)+(ROW()-ROW($A$238)-1),COLUMN()-1)</f>
        <v>144.97282899999999</v>
      </c>
      <c r="D242" s="4">
        <f>INDEX('Paste Calib Data'!$1:$1048576,MATCH($A$238,'Paste Calib Data'!$A:$A,0)+(ROW()-ROW($A$238)-1),COLUMN()-1)</f>
        <v>144.97282899999999</v>
      </c>
      <c r="E242" s="4">
        <f>INDEX('Paste Calib Data'!$1:$1048576,MATCH($A$238,'Paste Calib Data'!$A:$A,0)+(ROW()-ROW($A$238)-1),COLUMN()-1)</f>
        <v>144.97282899999999</v>
      </c>
      <c r="F242" s="4">
        <f>INDEX('Paste Calib Data'!$1:$1048576,MATCH($A$238,'Paste Calib Data'!$A:$A,0)+(ROW()-ROW($A$238)-1),COLUMN()-1)</f>
        <v>144.97282899999999</v>
      </c>
      <c r="G242" s="4">
        <f>INDEX('Paste Calib Data'!$1:$1048576,MATCH($A$238,'Paste Calib Data'!$A:$A,0)+(ROW()-ROW($A$238)-1),COLUMN()-1)</f>
        <v>144.97282899999999</v>
      </c>
      <c r="H242" s="4">
        <f>INDEX('Paste Calib Data'!$1:$1048576,MATCH($A$238,'Paste Calib Data'!$A:$A,0)+(ROW()-ROW($A$238)-1),COLUMN()-1)</f>
        <v>144.97282899999999</v>
      </c>
      <c r="I242" s="12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12">
        <f t="shared" si="139"/>
        <v>144.97282899999999</v>
      </c>
      <c r="C243" s="4">
        <f>INDEX('Paste Calib Data'!$1:$1048576,MATCH($A$238,'Paste Calib Data'!$A:$A,0)+(ROW()-ROW($A$238)-1),COLUMN()-1)</f>
        <v>144.97282899999999</v>
      </c>
      <c r="D243" s="4">
        <f>INDEX('Paste Calib Data'!$1:$1048576,MATCH($A$238,'Paste Calib Data'!$A:$A,0)+(ROW()-ROW($A$238)-1),COLUMN()-1)</f>
        <v>144.97282899999999</v>
      </c>
      <c r="E243" s="4">
        <f>INDEX('Paste Calib Data'!$1:$1048576,MATCH($A$238,'Paste Calib Data'!$A:$A,0)+(ROW()-ROW($A$238)-1),COLUMN()-1)</f>
        <v>144.97282899999999</v>
      </c>
      <c r="F243" s="4">
        <f>INDEX('Paste Calib Data'!$1:$1048576,MATCH($A$238,'Paste Calib Data'!$A:$A,0)+(ROW()-ROW($A$238)-1),COLUMN()-1)</f>
        <v>144.97282899999999</v>
      </c>
      <c r="G243" s="4">
        <f>INDEX('Paste Calib Data'!$1:$1048576,MATCH($A$238,'Paste Calib Data'!$A:$A,0)+(ROW()-ROW($A$238)-1),COLUMN()-1)</f>
        <v>144.97282899999999</v>
      </c>
      <c r="H243" s="4">
        <f>INDEX('Paste Calib Data'!$1:$1048576,MATCH($A$238,'Paste Calib Data'!$A:$A,0)+(ROW()-ROW($A$238)-1),COLUMN()-1)</f>
        <v>144.97282899999999</v>
      </c>
      <c r="I243" s="12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12">
        <f t="shared" si="139"/>
        <v>144.97282899999999</v>
      </c>
      <c r="C244" s="4">
        <f>INDEX('Paste Calib Data'!$1:$1048576,MATCH($A$238,'Paste Calib Data'!$A:$A,0)+(ROW()-ROW($A$238)-1),COLUMN()-1)</f>
        <v>144.97282899999999</v>
      </c>
      <c r="D244" s="4">
        <f>INDEX('Paste Calib Data'!$1:$1048576,MATCH($A$238,'Paste Calib Data'!$A:$A,0)+(ROW()-ROW($A$238)-1),COLUMN()-1)</f>
        <v>144.97282899999999</v>
      </c>
      <c r="E244" s="4">
        <f>INDEX('Paste Calib Data'!$1:$1048576,MATCH($A$238,'Paste Calib Data'!$A:$A,0)+(ROW()-ROW($A$238)-1),COLUMN()-1)</f>
        <v>144.97282899999999</v>
      </c>
      <c r="F244" s="4">
        <f>INDEX('Paste Calib Data'!$1:$1048576,MATCH($A$238,'Paste Calib Data'!$A:$A,0)+(ROW()-ROW($A$238)-1),COLUMN()-1)</f>
        <v>144.97282899999999</v>
      </c>
      <c r="G244" s="4">
        <f>INDEX('Paste Calib Data'!$1:$1048576,MATCH($A$238,'Paste Calib Data'!$A:$A,0)+(ROW()-ROW($A$238)-1),COLUMN()-1)</f>
        <v>144.97282899999999</v>
      </c>
      <c r="H244" s="4">
        <f>INDEX('Paste Calib Data'!$1:$1048576,MATCH($A$238,'Paste Calib Data'!$A:$A,0)+(ROW()-ROW($A$238)-1),COLUMN()-1)</f>
        <v>144.97282899999999</v>
      </c>
      <c r="I244" s="12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12">
        <f t="shared" si="139"/>
        <v>144.97282899999999</v>
      </c>
      <c r="C245" s="4">
        <f>INDEX('Paste Calib Data'!$1:$1048576,MATCH($A$238,'Paste Calib Data'!$A:$A,0)+(ROW()-ROW($A$238)-1),COLUMN()-1)</f>
        <v>144.97282899999999</v>
      </c>
      <c r="D245" s="4">
        <f>INDEX('Paste Calib Data'!$1:$1048576,MATCH($A$238,'Paste Calib Data'!$A:$A,0)+(ROW()-ROW($A$238)-1),COLUMN()-1)</f>
        <v>144.97282899999999</v>
      </c>
      <c r="E245" s="4">
        <f>INDEX('Paste Calib Data'!$1:$1048576,MATCH($A$238,'Paste Calib Data'!$A:$A,0)+(ROW()-ROW($A$238)-1),COLUMN()-1)</f>
        <v>144.97282899999999</v>
      </c>
      <c r="F245" s="4">
        <f>INDEX('Paste Calib Data'!$1:$1048576,MATCH($A$238,'Paste Calib Data'!$A:$A,0)+(ROW()-ROW($A$238)-1),COLUMN()-1)</f>
        <v>144.97282899999999</v>
      </c>
      <c r="G245" s="4">
        <f>INDEX('Paste Calib Data'!$1:$1048576,MATCH($A$238,'Paste Calib Data'!$A:$A,0)+(ROW()-ROW($A$238)-1),COLUMN()-1)</f>
        <v>144.97282899999999</v>
      </c>
      <c r="H245" s="4">
        <f>INDEX('Paste Calib Data'!$1:$1048576,MATCH($A$238,'Paste Calib Data'!$A:$A,0)+(ROW()-ROW($A$238)-1),COLUMN()-1)</f>
        <v>144.97282899999999</v>
      </c>
      <c r="I245" s="12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12">
        <f t="shared" si="139"/>
        <v>144.97282899999999</v>
      </c>
      <c r="C246" s="4">
        <f>INDEX('Paste Calib Data'!$1:$1048576,MATCH($A$238,'Paste Calib Data'!$A:$A,0)+(ROW()-ROW($A$238)-1),COLUMN()-1)</f>
        <v>144.97282899999999</v>
      </c>
      <c r="D246" s="4">
        <f>INDEX('Paste Calib Data'!$1:$1048576,MATCH($A$238,'Paste Calib Data'!$A:$A,0)+(ROW()-ROW($A$238)-1),COLUMN()-1)</f>
        <v>144.97282899999999</v>
      </c>
      <c r="E246" s="4">
        <f>INDEX('Paste Calib Data'!$1:$1048576,MATCH($A$238,'Paste Calib Data'!$A:$A,0)+(ROW()-ROW($A$238)-1),COLUMN()-1)</f>
        <v>144.97282899999999</v>
      </c>
      <c r="F246" s="4">
        <f>INDEX('Paste Calib Data'!$1:$1048576,MATCH($A$238,'Paste Calib Data'!$A:$A,0)+(ROW()-ROW($A$238)-1),COLUMN()-1)</f>
        <v>144.97282899999999</v>
      </c>
      <c r="G246" s="4">
        <f>INDEX('Paste Calib Data'!$1:$1048576,MATCH($A$238,'Paste Calib Data'!$A:$A,0)+(ROW()-ROW($A$238)-1),COLUMN()-1)</f>
        <v>144.97282899999999</v>
      </c>
      <c r="H246" s="4">
        <f>INDEX('Paste Calib Data'!$1:$1048576,MATCH($A$238,'Paste Calib Data'!$A:$A,0)+(ROW()-ROW($A$238)-1),COLUMN()-1)</f>
        <v>144.97282899999999</v>
      </c>
      <c r="I246" s="12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12">
        <f t="shared" si="139"/>
        <v>144.97282899999999</v>
      </c>
      <c r="C247" s="4">
        <f>INDEX('Paste Calib Data'!$1:$1048576,MATCH($A$238,'Paste Calib Data'!$A:$A,0)+(ROW()-ROW($A$238)-1),COLUMN()-1)</f>
        <v>144.97282899999999</v>
      </c>
      <c r="D247" s="4">
        <f>INDEX('Paste Calib Data'!$1:$1048576,MATCH($A$238,'Paste Calib Data'!$A:$A,0)+(ROW()-ROW($A$238)-1),COLUMN()-1)</f>
        <v>144.97282899999999</v>
      </c>
      <c r="E247" s="4">
        <f>INDEX('Paste Calib Data'!$1:$1048576,MATCH($A$238,'Paste Calib Data'!$A:$A,0)+(ROW()-ROW($A$238)-1),COLUMN()-1)</f>
        <v>144.97282899999999</v>
      </c>
      <c r="F247" s="4">
        <f>INDEX('Paste Calib Data'!$1:$1048576,MATCH($A$238,'Paste Calib Data'!$A:$A,0)+(ROW()-ROW($A$238)-1),COLUMN()-1)</f>
        <v>144.97282899999999</v>
      </c>
      <c r="G247" s="4">
        <f>INDEX('Paste Calib Data'!$1:$1048576,MATCH($A$238,'Paste Calib Data'!$A:$A,0)+(ROW()-ROW($A$238)-1),COLUMN()-1)</f>
        <v>144.97282899999999</v>
      </c>
      <c r="H247" s="4">
        <f>INDEX('Paste Calib Data'!$1:$1048576,MATCH($A$238,'Paste Calib Data'!$A:$A,0)+(ROW()-ROW($A$238)-1),COLUMN()-1)</f>
        <v>144.97282899999999</v>
      </c>
      <c r="I247" s="12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12">
        <f t="shared" si="139"/>
        <v>144.97282899999999</v>
      </c>
      <c r="C248" s="4">
        <f>INDEX('Paste Calib Data'!$1:$1048576,MATCH($A$238,'Paste Calib Data'!$A:$A,0)+(ROW()-ROW($A$238)-1),COLUMN()-1)</f>
        <v>144.97282899999999</v>
      </c>
      <c r="D248" s="4">
        <f>INDEX('Paste Calib Data'!$1:$1048576,MATCH($A$238,'Paste Calib Data'!$A:$A,0)+(ROW()-ROW($A$238)-1),COLUMN()-1)</f>
        <v>144.97282899999999</v>
      </c>
      <c r="E248" s="4">
        <f>INDEX('Paste Calib Data'!$1:$1048576,MATCH($A$238,'Paste Calib Data'!$A:$A,0)+(ROW()-ROW($A$238)-1),COLUMN()-1)</f>
        <v>144.97282899999999</v>
      </c>
      <c r="F248" s="4">
        <f>INDEX('Paste Calib Data'!$1:$1048576,MATCH($A$238,'Paste Calib Data'!$A:$A,0)+(ROW()-ROW($A$238)-1),COLUMN()-1)</f>
        <v>144.97282899999999</v>
      </c>
      <c r="G248" s="4">
        <f>INDEX('Paste Calib Data'!$1:$1048576,MATCH($A$238,'Paste Calib Data'!$A:$A,0)+(ROW()-ROW($A$238)-1),COLUMN()-1)</f>
        <v>144.97282899999999</v>
      </c>
      <c r="H248" s="4">
        <f>INDEX('Paste Calib Data'!$1:$1048576,MATCH($A$238,'Paste Calib Data'!$A:$A,0)+(ROW()-ROW($A$238)-1),COLUMN()-1)</f>
        <v>144.97282899999999</v>
      </c>
      <c r="I248" s="12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12">
        <f t="shared" si="139"/>
        <v>144.97282899999999</v>
      </c>
      <c r="C249" s="4">
        <f>INDEX('Paste Calib Data'!$1:$1048576,MATCH($A$238,'Paste Calib Data'!$A:$A,0)+(ROW()-ROW($A$238)-1),COLUMN()-1)</f>
        <v>144.97282899999999</v>
      </c>
      <c r="D249" s="4">
        <f>INDEX('Paste Calib Data'!$1:$1048576,MATCH($A$238,'Paste Calib Data'!$A:$A,0)+(ROW()-ROW($A$238)-1),COLUMN()-1)</f>
        <v>144.97282899999999</v>
      </c>
      <c r="E249" s="4">
        <f>INDEX('Paste Calib Data'!$1:$1048576,MATCH($A$238,'Paste Calib Data'!$A:$A,0)+(ROW()-ROW($A$238)-1),COLUMN()-1)</f>
        <v>144.97282899999999</v>
      </c>
      <c r="F249" s="4">
        <f>INDEX('Paste Calib Data'!$1:$1048576,MATCH($A$238,'Paste Calib Data'!$A:$A,0)+(ROW()-ROW($A$238)-1),COLUMN()-1)</f>
        <v>144.97282899999999</v>
      </c>
      <c r="G249" s="4">
        <f>INDEX('Paste Calib Data'!$1:$1048576,MATCH($A$238,'Paste Calib Data'!$A:$A,0)+(ROW()-ROW($A$238)-1),COLUMN()-1)</f>
        <v>144.97282899999999</v>
      </c>
      <c r="H249" s="4">
        <f>INDEX('Paste Calib Data'!$1:$1048576,MATCH($A$238,'Paste Calib Data'!$A:$A,0)+(ROW()-ROW($A$238)-1),COLUMN()-1)</f>
        <v>144.97282899999999</v>
      </c>
      <c r="I249" s="12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12">
        <f t="shared" si="139"/>
        <v>122.01087200000001</v>
      </c>
      <c r="C250" s="4">
        <f>INDEX('Paste Calib Data'!$1:$1048576,MATCH($A$238,'Paste Calib Data'!$A:$A,0)+(ROW()-ROW($A$238)-1),COLUMN()-1)</f>
        <v>122.01087200000001</v>
      </c>
      <c r="D250" s="4">
        <f>INDEX('Paste Calib Data'!$1:$1048576,MATCH($A$238,'Paste Calib Data'!$A:$A,0)+(ROW()-ROW($A$238)-1),COLUMN()-1)</f>
        <v>144.97282899999999</v>
      </c>
      <c r="E250" s="4">
        <f>INDEX('Paste Calib Data'!$1:$1048576,MATCH($A$238,'Paste Calib Data'!$A:$A,0)+(ROW()-ROW($A$238)-1),COLUMN()-1)</f>
        <v>144.97282899999999</v>
      </c>
      <c r="F250" s="4">
        <f>INDEX('Paste Calib Data'!$1:$1048576,MATCH($A$238,'Paste Calib Data'!$A:$A,0)+(ROW()-ROW($A$238)-1),COLUMN()-1)</f>
        <v>144.97282899999999</v>
      </c>
      <c r="G250" s="4">
        <f>INDEX('Paste Calib Data'!$1:$1048576,MATCH($A$238,'Paste Calib Data'!$A:$A,0)+(ROW()-ROW($A$238)-1),COLUMN()-1)</f>
        <v>144.97282899999999</v>
      </c>
      <c r="H250" s="4">
        <f>INDEX('Paste Calib Data'!$1:$1048576,MATCH($A$238,'Paste Calib Data'!$A:$A,0)+(ROW()-ROW($A$238)-1),COLUMN()-1)</f>
        <v>144.97282899999999</v>
      </c>
      <c r="I250" s="12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12">
        <f t="shared" si="139"/>
        <v>113.994568</v>
      </c>
      <c r="C251" s="4">
        <f>INDEX('Paste Calib Data'!$1:$1048576,MATCH($A$238,'Paste Calib Data'!$A:$A,0)+(ROW()-ROW($A$238)-1),COLUMN()-1)</f>
        <v>113.994568</v>
      </c>
      <c r="D251" s="4">
        <f>INDEX('Paste Calib Data'!$1:$1048576,MATCH($A$238,'Paste Calib Data'!$A:$A,0)+(ROW()-ROW($A$238)-1),COLUMN()-1)</f>
        <v>144.97282899999999</v>
      </c>
      <c r="E251" s="4">
        <f>INDEX('Paste Calib Data'!$1:$1048576,MATCH($A$238,'Paste Calib Data'!$A:$A,0)+(ROW()-ROW($A$238)-1),COLUMN()-1)</f>
        <v>144.97282899999999</v>
      </c>
      <c r="F251" s="4">
        <f>INDEX('Paste Calib Data'!$1:$1048576,MATCH($A$238,'Paste Calib Data'!$A:$A,0)+(ROW()-ROW($A$238)-1),COLUMN()-1)</f>
        <v>144.97282899999999</v>
      </c>
      <c r="G251" s="4">
        <f>INDEX('Paste Calib Data'!$1:$1048576,MATCH($A$238,'Paste Calib Data'!$A:$A,0)+(ROW()-ROW($A$238)-1),COLUMN()-1)</f>
        <v>144.97282899999999</v>
      </c>
      <c r="H251" s="4">
        <f>INDEX('Paste Calib Data'!$1:$1048576,MATCH($A$238,'Paste Calib Data'!$A:$A,0)+(ROW()-ROW($A$238)-1),COLUMN()-1)</f>
        <v>144.97282899999999</v>
      </c>
      <c r="I251" s="12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12">
        <f t="shared" si="139"/>
        <v>104.008154</v>
      </c>
      <c r="C252" s="4">
        <f>INDEX('Paste Calib Data'!$1:$1048576,MATCH($A$238,'Paste Calib Data'!$A:$A,0)+(ROW()-ROW($A$238)-1),COLUMN()-1)</f>
        <v>104.008154</v>
      </c>
      <c r="D252" s="4">
        <f>INDEX('Paste Calib Data'!$1:$1048576,MATCH($A$238,'Paste Calib Data'!$A:$A,0)+(ROW()-ROW($A$238)-1),COLUMN()-1)</f>
        <v>144.97282899999999</v>
      </c>
      <c r="E252" s="4">
        <f>INDEX('Paste Calib Data'!$1:$1048576,MATCH($A$238,'Paste Calib Data'!$A:$A,0)+(ROW()-ROW($A$238)-1),COLUMN()-1)</f>
        <v>144.97282899999999</v>
      </c>
      <c r="F252" s="4">
        <f>INDEX('Paste Calib Data'!$1:$1048576,MATCH($A$238,'Paste Calib Data'!$A:$A,0)+(ROW()-ROW($A$238)-1),COLUMN()-1)</f>
        <v>144.97282899999999</v>
      </c>
      <c r="G252" s="4">
        <f>INDEX('Paste Calib Data'!$1:$1048576,MATCH($A$238,'Paste Calib Data'!$A:$A,0)+(ROW()-ROW($A$238)-1),COLUMN()-1)</f>
        <v>144.97282899999999</v>
      </c>
      <c r="H252" s="4">
        <f>INDEX('Paste Calib Data'!$1:$1048576,MATCH($A$238,'Paste Calib Data'!$A:$A,0)+(ROW()-ROW($A$238)-1),COLUMN()-1)</f>
        <v>144.97282899999999</v>
      </c>
      <c r="I252" s="12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12">
        <f t="shared" si="139"/>
        <v>91.032611000000003</v>
      </c>
      <c r="C253" s="4">
        <f>INDEX('Paste Calib Data'!$1:$1048576,MATCH($A$238,'Paste Calib Data'!$A:$A,0)+(ROW()-ROW($A$238)-1),COLUMN()-1)</f>
        <v>91.032611000000003</v>
      </c>
      <c r="D253" s="4">
        <f>INDEX('Paste Calib Data'!$1:$1048576,MATCH($A$238,'Paste Calib Data'!$A:$A,0)+(ROW()-ROW($A$238)-1),COLUMN()-1)</f>
        <v>144.97282899999999</v>
      </c>
      <c r="E253" s="4">
        <f>INDEX('Paste Calib Data'!$1:$1048576,MATCH($A$238,'Paste Calib Data'!$A:$A,0)+(ROW()-ROW($A$238)-1),COLUMN()-1)</f>
        <v>144.97282899999999</v>
      </c>
      <c r="F253" s="4">
        <f>INDEX('Paste Calib Data'!$1:$1048576,MATCH($A$238,'Paste Calib Data'!$A:$A,0)+(ROW()-ROW($A$238)-1),COLUMN()-1)</f>
        <v>144.97282899999999</v>
      </c>
      <c r="G253" s="4">
        <f>INDEX('Paste Calib Data'!$1:$1048576,MATCH($A$238,'Paste Calib Data'!$A:$A,0)+(ROW()-ROW($A$238)-1),COLUMN()-1)</f>
        <v>144.97282899999999</v>
      </c>
      <c r="H253" s="4">
        <f>INDEX('Paste Calib Data'!$1:$1048576,MATCH($A$238,'Paste Calib Data'!$A:$A,0)+(ROW()-ROW($A$238)-1),COLUMN()-1)</f>
        <v>144.97282899999999</v>
      </c>
      <c r="I253" s="12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12">
        <f t="shared" si="139"/>
        <v>80.978262999999998</v>
      </c>
      <c r="C254" s="4">
        <f>INDEX('Paste Calib Data'!$1:$1048576,MATCH($A$238,'Paste Calib Data'!$A:$A,0)+(ROW()-ROW($A$238)-1),COLUMN()-1)</f>
        <v>80.978262999999998</v>
      </c>
      <c r="D254" s="4">
        <f>INDEX('Paste Calib Data'!$1:$1048576,MATCH($A$238,'Paste Calib Data'!$A:$A,0)+(ROW()-ROW($A$238)-1),COLUMN()-1)</f>
        <v>144.97282899999999</v>
      </c>
      <c r="E254" s="4">
        <f>INDEX('Paste Calib Data'!$1:$1048576,MATCH($A$238,'Paste Calib Data'!$A:$A,0)+(ROW()-ROW($A$238)-1),COLUMN()-1)</f>
        <v>144.97282899999999</v>
      </c>
      <c r="F254" s="4">
        <f>INDEX('Paste Calib Data'!$1:$1048576,MATCH($A$238,'Paste Calib Data'!$A:$A,0)+(ROW()-ROW($A$238)-1),COLUMN()-1)</f>
        <v>144.97282899999999</v>
      </c>
      <c r="G254" s="4">
        <f>INDEX('Paste Calib Data'!$1:$1048576,MATCH($A$238,'Paste Calib Data'!$A:$A,0)+(ROW()-ROW($A$238)-1),COLUMN()-1)</f>
        <v>144.97282899999999</v>
      </c>
      <c r="H254" s="4">
        <f>INDEX('Paste Calib Data'!$1:$1048576,MATCH($A$238,'Paste Calib Data'!$A:$A,0)+(ROW()-ROW($A$238)-1),COLUMN()-1)</f>
        <v>144.97282899999999</v>
      </c>
      <c r="I254" s="12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12">
        <f t="shared" si="139"/>
        <v>75.475544999999997</v>
      </c>
      <c r="C255" s="4">
        <f>INDEX('Paste Calib Data'!$1:$1048576,MATCH($A$238,'Paste Calib Data'!$A:$A,0)+(ROW()-ROW($A$238)-1),COLUMN()-1)</f>
        <v>75.475544999999997</v>
      </c>
      <c r="D255" s="4">
        <f>INDEX('Paste Calib Data'!$1:$1048576,MATCH($A$238,'Paste Calib Data'!$A:$A,0)+(ROW()-ROW($A$238)-1),COLUMN()-1)</f>
        <v>144.97282899999999</v>
      </c>
      <c r="E255" s="4">
        <f>INDEX('Paste Calib Data'!$1:$1048576,MATCH($A$238,'Paste Calib Data'!$A:$A,0)+(ROW()-ROW($A$238)-1),COLUMN()-1)</f>
        <v>144.97282899999999</v>
      </c>
      <c r="F255" s="4">
        <f>INDEX('Paste Calib Data'!$1:$1048576,MATCH($A$238,'Paste Calib Data'!$A:$A,0)+(ROW()-ROW($A$238)-1),COLUMN()-1)</f>
        <v>144.97282899999999</v>
      </c>
      <c r="G255" s="4">
        <f>INDEX('Paste Calib Data'!$1:$1048576,MATCH($A$238,'Paste Calib Data'!$A:$A,0)+(ROW()-ROW($A$238)-1),COLUMN()-1)</f>
        <v>144.97282899999999</v>
      </c>
      <c r="H255" s="4">
        <f>INDEX('Paste Calib Data'!$1:$1048576,MATCH($A$238,'Paste Calib Data'!$A:$A,0)+(ROW()-ROW($A$238)-1),COLUMN()-1)</f>
        <v>144.97282899999999</v>
      </c>
      <c r="I255" s="12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12">
        <f t="shared" si="139"/>
        <v>70.380436000000003</v>
      </c>
      <c r="C256" s="4">
        <f>INDEX('Paste Calib Data'!$1:$1048576,MATCH($A$238,'Paste Calib Data'!$A:$A,0)+(ROW()-ROW($A$238)-1),COLUMN()-1)</f>
        <v>70.380436000000003</v>
      </c>
      <c r="D256" s="4">
        <f>INDEX('Paste Calib Data'!$1:$1048576,MATCH($A$238,'Paste Calib Data'!$A:$A,0)+(ROW()-ROW($A$238)-1),COLUMN()-1)</f>
        <v>144.97282899999999</v>
      </c>
      <c r="E256" s="4">
        <f>INDEX('Paste Calib Data'!$1:$1048576,MATCH($A$238,'Paste Calib Data'!$A:$A,0)+(ROW()-ROW($A$238)-1),COLUMN()-1)</f>
        <v>144.97282899999999</v>
      </c>
      <c r="F256" s="4">
        <f>INDEX('Paste Calib Data'!$1:$1048576,MATCH($A$238,'Paste Calib Data'!$A:$A,0)+(ROW()-ROW($A$238)-1),COLUMN()-1)</f>
        <v>144.97282899999999</v>
      </c>
      <c r="G256" s="4">
        <f>INDEX('Paste Calib Data'!$1:$1048576,MATCH($A$238,'Paste Calib Data'!$A:$A,0)+(ROW()-ROW($A$238)-1),COLUMN()-1)</f>
        <v>144.97282899999999</v>
      </c>
      <c r="H256" s="4">
        <f>INDEX('Paste Calib Data'!$1:$1048576,MATCH($A$238,'Paste Calib Data'!$A:$A,0)+(ROW()-ROW($A$238)-1),COLUMN()-1)</f>
        <v>144.97282899999999</v>
      </c>
      <c r="I256" s="12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12">
        <f t="shared" si="139"/>
        <v>67.323370999999995</v>
      </c>
      <c r="C257" s="4">
        <f>INDEX('Paste Calib Data'!$1:$1048576,MATCH($A$238,'Paste Calib Data'!$A:$A,0)+(ROW()-ROW($A$238)-1),COLUMN()-1)</f>
        <v>67.323370999999995</v>
      </c>
      <c r="D257" s="4">
        <f>INDEX('Paste Calib Data'!$1:$1048576,MATCH($A$238,'Paste Calib Data'!$A:$A,0)+(ROW()-ROW($A$238)-1),COLUMN()-1)</f>
        <v>144.97282899999999</v>
      </c>
      <c r="E257" s="4">
        <f>INDEX('Paste Calib Data'!$1:$1048576,MATCH($A$238,'Paste Calib Data'!$A:$A,0)+(ROW()-ROW($A$238)-1),COLUMN()-1)</f>
        <v>144.97282899999999</v>
      </c>
      <c r="F257" s="4">
        <f>INDEX('Paste Calib Data'!$1:$1048576,MATCH($A$238,'Paste Calib Data'!$A:$A,0)+(ROW()-ROW($A$238)-1),COLUMN()-1)</f>
        <v>144.97282899999999</v>
      </c>
      <c r="G257" s="4">
        <f>INDEX('Paste Calib Data'!$1:$1048576,MATCH($A$238,'Paste Calib Data'!$A:$A,0)+(ROW()-ROW($A$238)-1),COLUMN()-1)</f>
        <v>144.97282899999999</v>
      </c>
      <c r="H257" s="4">
        <f>INDEX('Paste Calib Data'!$1:$1048576,MATCH($A$238,'Paste Calib Data'!$A:$A,0)+(ROW()-ROW($A$238)-1),COLUMN()-1)</f>
        <v>144.97282899999999</v>
      </c>
      <c r="I257" s="12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12">
        <f t="shared" si="139"/>
        <v>64.130436000000003</v>
      </c>
      <c r="C258" s="4">
        <f>INDEX('Paste Calib Data'!$1:$1048576,MATCH($A$238,'Paste Calib Data'!$A:$A,0)+(ROW()-ROW($A$238)-1),COLUMN()-1)</f>
        <v>64.130436000000003</v>
      </c>
      <c r="D258" s="4">
        <f>INDEX('Paste Calib Data'!$1:$1048576,MATCH($A$238,'Paste Calib Data'!$A:$A,0)+(ROW()-ROW($A$238)-1),COLUMN()-1)</f>
        <v>144.97282899999999</v>
      </c>
      <c r="E258" s="4">
        <f>INDEX('Paste Calib Data'!$1:$1048576,MATCH($A$238,'Paste Calib Data'!$A:$A,0)+(ROW()-ROW($A$238)-1),COLUMN()-1)</f>
        <v>144.97282899999999</v>
      </c>
      <c r="F258" s="4">
        <f>INDEX('Paste Calib Data'!$1:$1048576,MATCH($A$238,'Paste Calib Data'!$A:$A,0)+(ROW()-ROW($A$238)-1),COLUMN()-1)</f>
        <v>144.97282899999999</v>
      </c>
      <c r="G258" s="4">
        <f>INDEX('Paste Calib Data'!$1:$1048576,MATCH($A$238,'Paste Calib Data'!$A:$A,0)+(ROW()-ROW($A$238)-1),COLUMN()-1)</f>
        <v>144.97282899999999</v>
      </c>
      <c r="H258" s="4">
        <f>INDEX('Paste Calib Data'!$1:$1048576,MATCH($A$238,'Paste Calib Data'!$A:$A,0)+(ROW()-ROW($A$238)-1),COLUMN()-1)</f>
        <v>144.97282899999999</v>
      </c>
      <c r="I258" s="12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12">
        <f t="shared" si="139"/>
        <v>59.510871000000002</v>
      </c>
      <c r="C259" s="4">
        <f>INDEX('Paste Calib Data'!$1:$1048576,MATCH($A$238,'Paste Calib Data'!$A:$A,0)+(ROW()-ROW($A$238)-1),COLUMN()-1)</f>
        <v>59.510871000000002</v>
      </c>
      <c r="D259" s="4">
        <f>INDEX('Paste Calib Data'!$1:$1048576,MATCH($A$238,'Paste Calib Data'!$A:$A,0)+(ROW()-ROW($A$238)-1),COLUMN()-1)</f>
        <v>144.97282899999999</v>
      </c>
      <c r="E259" s="4">
        <f>INDEX('Paste Calib Data'!$1:$1048576,MATCH($A$238,'Paste Calib Data'!$A:$A,0)+(ROW()-ROW($A$238)-1),COLUMN()-1)</f>
        <v>144.97282899999999</v>
      </c>
      <c r="F259" s="4">
        <f>INDEX('Paste Calib Data'!$1:$1048576,MATCH($A$238,'Paste Calib Data'!$A:$A,0)+(ROW()-ROW($A$238)-1),COLUMN()-1)</f>
        <v>144.97282899999999</v>
      </c>
      <c r="G259" s="4">
        <f>INDEX('Paste Calib Data'!$1:$1048576,MATCH($A$238,'Paste Calib Data'!$A:$A,0)+(ROW()-ROW($A$238)-1),COLUMN()-1)</f>
        <v>144.97282899999999</v>
      </c>
      <c r="H259" s="4">
        <f>INDEX('Paste Calib Data'!$1:$1048576,MATCH($A$238,'Paste Calib Data'!$A:$A,0)+(ROW()-ROW($A$238)-1),COLUMN()-1)</f>
        <v>144.97282899999999</v>
      </c>
      <c r="I259" s="12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12">
        <f t="shared" si="139"/>
        <v>57.676631999999998</v>
      </c>
      <c r="C260" s="4">
        <f>INDEX('Paste Calib Data'!$1:$1048576,MATCH($A$238,'Paste Calib Data'!$A:$A,0)+(ROW()-ROW($A$238)-1),COLUMN()-1)</f>
        <v>57.676631999999998</v>
      </c>
      <c r="D260" s="4">
        <f>INDEX('Paste Calib Data'!$1:$1048576,MATCH($A$238,'Paste Calib Data'!$A:$A,0)+(ROW()-ROW($A$238)-1),COLUMN()-1)</f>
        <v>144.97282899999999</v>
      </c>
      <c r="E260" s="4">
        <f>INDEX('Paste Calib Data'!$1:$1048576,MATCH($A$238,'Paste Calib Data'!$A:$A,0)+(ROW()-ROW($A$238)-1),COLUMN()-1)</f>
        <v>144.97282899999999</v>
      </c>
      <c r="F260" s="4">
        <f>INDEX('Paste Calib Data'!$1:$1048576,MATCH($A$238,'Paste Calib Data'!$A:$A,0)+(ROW()-ROW($A$238)-1),COLUMN()-1)</f>
        <v>144.97282899999999</v>
      </c>
      <c r="G260" s="4">
        <f>INDEX('Paste Calib Data'!$1:$1048576,MATCH($A$238,'Paste Calib Data'!$A:$A,0)+(ROW()-ROW($A$238)-1),COLUMN()-1)</f>
        <v>144.97282899999999</v>
      </c>
      <c r="H260" s="4">
        <f>INDEX('Paste Calib Data'!$1:$1048576,MATCH($A$238,'Paste Calib Data'!$A:$A,0)+(ROW()-ROW($A$238)-1),COLUMN()-1)</f>
        <v>144.97282899999999</v>
      </c>
      <c r="I260" s="12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12">
        <f t="shared" si="139"/>
        <v>57.676631999999998</v>
      </c>
      <c r="C261" s="4">
        <f>INDEX('Paste Calib Data'!$1:$1048576,MATCH($A$238,'Paste Calib Data'!$A:$A,0)+(ROW()-ROW($A$238)-1),COLUMN()-1)</f>
        <v>57.676631999999998</v>
      </c>
      <c r="D261" s="4">
        <f>INDEX('Paste Calib Data'!$1:$1048576,MATCH($A$238,'Paste Calib Data'!$A:$A,0)+(ROW()-ROW($A$238)-1),COLUMN()-1)</f>
        <v>144.97282899999999</v>
      </c>
      <c r="E261" s="4">
        <f>INDEX('Paste Calib Data'!$1:$1048576,MATCH($A$238,'Paste Calib Data'!$A:$A,0)+(ROW()-ROW($A$238)-1),COLUMN()-1)</f>
        <v>144.97282899999999</v>
      </c>
      <c r="F261" s="4">
        <f>INDEX('Paste Calib Data'!$1:$1048576,MATCH($A$238,'Paste Calib Data'!$A:$A,0)+(ROW()-ROW($A$238)-1),COLUMN()-1)</f>
        <v>144.97282899999999</v>
      </c>
      <c r="G261" s="4">
        <f>INDEX('Paste Calib Data'!$1:$1048576,MATCH($A$238,'Paste Calib Data'!$A:$A,0)+(ROW()-ROW($A$238)-1),COLUMN()-1)</f>
        <v>144.97282899999999</v>
      </c>
      <c r="H261" s="4">
        <f>INDEX('Paste Calib Data'!$1:$1048576,MATCH($A$238,'Paste Calib Data'!$A:$A,0)+(ROW()-ROW($A$238)-1),COLUMN()-1)</f>
        <v>144.97282899999999</v>
      </c>
      <c r="I261" s="12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12">
        <f>C262</f>
        <v>0</v>
      </c>
      <c r="C262" s="4">
        <f>INDEX('Paste Calib Data'!$1:$1048576,MATCH($A$238,'Paste Calib Data'!$A:$A,0)+(ROW()-ROW($A$238)-1),COLUMN()-1)</f>
        <v>0</v>
      </c>
      <c r="D262" s="4">
        <f>INDEX('Paste Calib Data'!$1:$1048576,MATCH($A$238,'Paste Calib Data'!$A:$A,0)+(ROW()-ROW($A$238)-1),COLUMN()-1)</f>
        <v>144.97282899999999</v>
      </c>
      <c r="E262" s="4">
        <f>INDEX('Paste Calib Data'!$1:$1048576,MATCH($A$238,'Paste Calib Data'!$A:$A,0)+(ROW()-ROW($A$238)-1),COLUMN()-1)</f>
        <v>144.97282899999999</v>
      </c>
      <c r="F262" s="4">
        <f>INDEX('Paste Calib Data'!$1:$1048576,MATCH($A$238,'Paste Calib Data'!$A:$A,0)+(ROW()-ROW($A$238)-1),COLUMN()-1)</f>
        <v>144.97282899999999</v>
      </c>
      <c r="G262" s="4">
        <f>INDEX('Paste Calib Data'!$1:$1048576,MATCH($A$238,'Paste Calib Data'!$A:$A,0)+(ROW()-ROW($A$238)-1),COLUMN()-1)</f>
        <v>144.97282899999999</v>
      </c>
      <c r="H262" s="4">
        <f>INDEX('Paste Calib Data'!$1:$1048576,MATCH($A$238,'Paste Calib Data'!$A:$A,0)+(ROW()-ROW($A$238)-1),COLUMN()-1)</f>
        <v>144.97282899999999</v>
      </c>
      <c r="I262" s="12">
        <f t="shared" si="140"/>
        <v>144.97282899999999</v>
      </c>
    </row>
    <row r="263" spans="1:19" x14ac:dyDescent="0.25">
      <c r="A263" s="13">
        <f>A262+1</f>
        <v>4001</v>
      </c>
      <c r="B263" s="12">
        <f>B262</f>
        <v>0</v>
      </c>
      <c r="C263" s="12">
        <f>C262</f>
        <v>0</v>
      </c>
      <c r="D263" s="12">
        <f t="shared" ref="D263:I263" si="141">D262</f>
        <v>144.97282899999999</v>
      </c>
      <c r="E263" s="12">
        <f t="shared" si="141"/>
        <v>144.97282899999999</v>
      </c>
      <c r="F263" s="12">
        <f t="shared" si="141"/>
        <v>144.97282899999999</v>
      </c>
      <c r="G263" s="12">
        <f t="shared" si="141"/>
        <v>144.97282899999999</v>
      </c>
      <c r="H263" s="12">
        <f t="shared" si="141"/>
        <v>144.97282899999999</v>
      </c>
      <c r="I263" s="12">
        <f t="shared" si="141"/>
        <v>144.97282899999999</v>
      </c>
    </row>
    <row r="264" spans="1:19" s="9" customFormat="1" x14ac:dyDescent="0.25">
      <c r="B264" s="21"/>
      <c r="C264" s="21"/>
      <c r="D264" s="21"/>
      <c r="E264" s="21"/>
      <c r="F264" s="21"/>
      <c r="G264" s="21"/>
      <c r="H264" s="21"/>
      <c r="I264" s="21"/>
    </row>
    <row r="265" spans="1:19" x14ac:dyDescent="0.25">
      <c r="A265" s="17" t="s">
        <v>184</v>
      </c>
      <c r="B265" s="51" t="str">
        <f>INDEX('Paste Calib Data'!$1:$1048576,MATCH($A$265,'Paste Calib Data'!$A:$A,0)+(ROW()-ROW($A$265)),COLUMN())</f>
        <v>Fuel Limiter, Density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13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13">
        <f>R267+1</f>
        <v>1.09998</v>
      </c>
    </row>
    <row r="268" spans="1:19" x14ac:dyDescent="0.25">
      <c r="A268" s="13">
        <f>A269-1</f>
        <v>749</v>
      </c>
      <c r="B268" s="12">
        <f>B269</f>
        <v>69.972825</v>
      </c>
      <c r="C268" s="12">
        <f t="shared" ref="C268:S268" si="142">C269</f>
        <v>69.972825</v>
      </c>
      <c r="D268" s="12">
        <f t="shared" si="142"/>
        <v>69.972825</v>
      </c>
      <c r="E268" s="12">
        <f t="shared" si="142"/>
        <v>69.972825</v>
      </c>
      <c r="F268" s="12">
        <f t="shared" si="142"/>
        <v>69.972825</v>
      </c>
      <c r="G268" s="12">
        <f t="shared" si="142"/>
        <v>69.972825</v>
      </c>
      <c r="H268" s="12">
        <f t="shared" si="142"/>
        <v>73.233694999999997</v>
      </c>
      <c r="I268" s="12">
        <f t="shared" si="142"/>
        <v>83.016304000000005</v>
      </c>
      <c r="J268" s="12">
        <f t="shared" si="142"/>
        <v>94.972825</v>
      </c>
      <c r="K268" s="12">
        <f t="shared" si="142"/>
        <v>144.972825</v>
      </c>
      <c r="L268" s="12">
        <f t="shared" si="142"/>
        <v>144.972825</v>
      </c>
      <c r="M268" s="12">
        <f t="shared" si="142"/>
        <v>144.972825</v>
      </c>
      <c r="N268" s="12">
        <f t="shared" si="142"/>
        <v>144.972825</v>
      </c>
      <c r="O268" s="12">
        <f t="shared" si="142"/>
        <v>144.972825</v>
      </c>
      <c r="P268" s="12">
        <f t="shared" si="142"/>
        <v>144.972825</v>
      </c>
      <c r="Q268" s="12">
        <f t="shared" si="142"/>
        <v>144.972825</v>
      </c>
      <c r="R268" s="12">
        <f t="shared" si="142"/>
        <v>144.972825</v>
      </c>
      <c r="S268" s="12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12">
        <f>C269</f>
        <v>69.972825</v>
      </c>
      <c r="C269" s="4">
        <f>INDEX('Paste Calib Data'!$1:$1048576,MATCH($A$265,'Paste Calib Data'!$A:$A,0)+(ROW()-ROW($A$265)-1),COLUMN()-1)</f>
        <v>69.972825</v>
      </c>
      <c r="D269" s="4">
        <f>INDEX('Paste Calib Data'!$1:$1048576,MATCH($A$265,'Paste Calib Data'!$A:$A,0)+(ROW()-ROW($A$265)-1),COLUMN()-1)</f>
        <v>69.972825</v>
      </c>
      <c r="E269" s="4">
        <f>INDEX('Paste Calib Data'!$1:$1048576,MATCH($A$265,'Paste Calib Data'!$A:$A,0)+(ROW()-ROW($A$265)-1),COLUMN()-1)</f>
        <v>69.972825</v>
      </c>
      <c r="F269" s="4">
        <f>INDEX('Paste Calib Data'!$1:$1048576,MATCH($A$265,'Paste Calib Data'!$A:$A,0)+(ROW()-ROW($A$265)-1),COLUMN()-1)</f>
        <v>69.972825</v>
      </c>
      <c r="G269" s="4">
        <f>INDEX('Paste Calib Data'!$1:$1048576,MATCH($A$265,'Paste Calib Data'!$A:$A,0)+(ROW()-ROW($A$265)-1),COLUMN()-1)</f>
        <v>69.972825</v>
      </c>
      <c r="H269" s="4">
        <f>INDEX('Paste Calib Data'!$1:$1048576,MATCH($A$265,'Paste Calib Data'!$A:$A,0)+(ROW()-ROW($A$265)-1),COLUMN()-1)</f>
        <v>73.233694999999997</v>
      </c>
      <c r="I269" s="4">
        <f>INDEX('Paste Calib Data'!$1:$1048576,MATCH($A$265,'Paste Calib Data'!$A:$A,0)+(ROW()-ROW($A$265)-1),COLUMN()-1)</f>
        <v>83.016304000000005</v>
      </c>
      <c r="J269" s="4">
        <f>INDEX('Paste Calib Data'!$1:$1048576,MATCH($A$265,'Paste Calib Data'!$A:$A,0)+(ROW()-ROW($A$265)-1),COLUMN()-1)</f>
        <v>94.972825</v>
      </c>
      <c r="K269" s="4">
        <f>INDEX('Paste Calib Data'!$1:$1048576,MATCH($A$265,'Paste Calib Data'!$A:$A,0)+(ROW()-ROW($A$265)-1),COLUMN()-1)</f>
        <v>144.972825</v>
      </c>
      <c r="L269" s="4">
        <f>INDEX('Paste Calib Data'!$1:$1048576,MATCH($A$265,'Paste Calib Data'!$A:$A,0)+(ROW()-ROW($A$265)-1),COLUMN()-1)</f>
        <v>144.972825</v>
      </c>
      <c r="M269" s="4">
        <f>INDEX('Paste Calib Data'!$1:$1048576,MATCH($A$265,'Paste Calib Data'!$A:$A,0)+(ROW()-ROW($A$265)-1),COLUMN()-1)</f>
        <v>144.972825</v>
      </c>
      <c r="N269" s="4">
        <f>INDEX('Paste Calib Data'!$1:$1048576,MATCH($A$265,'Paste Calib Data'!$A:$A,0)+(ROW()-ROW($A$265)-1),COLUMN()-1)</f>
        <v>144.972825</v>
      </c>
      <c r="O269" s="4">
        <f>INDEX('Paste Calib Data'!$1:$1048576,MATCH($A$265,'Paste Calib Data'!$A:$A,0)+(ROW()-ROW($A$265)-1),COLUMN()-1)</f>
        <v>144.972825</v>
      </c>
      <c r="P269" s="4">
        <f>INDEX('Paste Calib Data'!$1:$1048576,MATCH($A$265,'Paste Calib Data'!$A:$A,0)+(ROW()-ROW($A$265)-1),COLUMN()-1)</f>
        <v>144.972825</v>
      </c>
      <c r="Q269" s="4">
        <f>INDEX('Paste Calib Data'!$1:$1048576,MATCH($A$265,'Paste Calib Data'!$A:$A,0)+(ROW()-ROW($A$265)-1),COLUMN()-1)</f>
        <v>144.972825</v>
      </c>
      <c r="R269" s="4">
        <f>INDEX('Paste Calib Data'!$1:$1048576,MATCH($A$265,'Paste Calib Data'!$A:$A,0)+(ROW()-ROW($A$265)-1),COLUMN()-1)</f>
        <v>144.972825</v>
      </c>
      <c r="S269" s="12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12">
        <f t="shared" ref="B270:B287" si="143">C270</f>
        <v>69.972825</v>
      </c>
      <c r="C270" s="4">
        <f>INDEX('Paste Calib Data'!$1:$1048576,MATCH($A$265,'Paste Calib Data'!$A:$A,0)+(ROW()-ROW($A$265)-1),COLUMN()-1)</f>
        <v>69.972825</v>
      </c>
      <c r="D270" s="4">
        <f>INDEX('Paste Calib Data'!$1:$1048576,MATCH($A$265,'Paste Calib Data'!$A:$A,0)+(ROW()-ROW($A$265)-1),COLUMN()-1)</f>
        <v>69.972825</v>
      </c>
      <c r="E270" s="4">
        <f>INDEX('Paste Calib Data'!$1:$1048576,MATCH($A$265,'Paste Calib Data'!$A:$A,0)+(ROW()-ROW($A$265)-1),COLUMN()-1)</f>
        <v>69.972825</v>
      </c>
      <c r="F270" s="4">
        <f>INDEX('Paste Calib Data'!$1:$1048576,MATCH($A$265,'Paste Calib Data'!$A:$A,0)+(ROW()-ROW($A$265)-1),COLUMN()-1)</f>
        <v>69.972825</v>
      </c>
      <c r="G270" s="4">
        <f>INDEX('Paste Calib Data'!$1:$1048576,MATCH($A$265,'Paste Calib Data'!$A:$A,0)+(ROW()-ROW($A$265)-1),COLUMN()-1)</f>
        <v>69.972825</v>
      </c>
      <c r="H270" s="4">
        <f>INDEX('Paste Calib Data'!$1:$1048576,MATCH($A$265,'Paste Calib Data'!$A:$A,0)+(ROW()-ROW($A$265)-1),COLUMN()-1)</f>
        <v>73.233694999999997</v>
      </c>
      <c r="I270" s="4">
        <f>INDEX('Paste Calib Data'!$1:$1048576,MATCH($A$265,'Paste Calib Data'!$A:$A,0)+(ROW()-ROW($A$265)-1),COLUMN()-1)</f>
        <v>83.016304000000005</v>
      </c>
      <c r="J270" s="4">
        <f>INDEX('Paste Calib Data'!$1:$1048576,MATCH($A$265,'Paste Calib Data'!$A:$A,0)+(ROW()-ROW($A$265)-1),COLUMN()-1)</f>
        <v>97.010869</v>
      </c>
      <c r="K270" s="4">
        <f>INDEX('Paste Calib Data'!$1:$1048576,MATCH($A$265,'Paste Calib Data'!$A:$A,0)+(ROW()-ROW($A$265)-1),COLUMN()-1)</f>
        <v>144.972825</v>
      </c>
      <c r="L270" s="4">
        <f>INDEX('Paste Calib Data'!$1:$1048576,MATCH($A$265,'Paste Calib Data'!$A:$A,0)+(ROW()-ROW($A$265)-1),COLUMN()-1)</f>
        <v>144.972825</v>
      </c>
      <c r="M270" s="4">
        <f>INDEX('Paste Calib Data'!$1:$1048576,MATCH($A$265,'Paste Calib Data'!$A:$A,0)+(ROW()-ROW($A$265)-1),COLUMN()-1)</f>
        <v>144.972825</v>
      </c>
      <c r="N270" s="4">
        <f>INDEX('Paste Calib Data'!$1:$1048576,MATCH($A$265,'Paste Calib Data'!$A:$A,0)+(ROW()-ROW($A$265)-1),COLUMN()-1)</f>
        <v>144.972825</v>
      </c>
      <c r="O270" s="4">
        <f>INDEX('Paste Calib Data'!$1:$1048576,MATCH($A$265,'Paste Calib Data'!$A:$A,0)+(ROW()-ROW($A$265)-1),COLUMN()-1)</f>
        <v>144.972825</v>
      </c>
      <c r="P270" s="4">
        <f>INDEX('Paste Calib Data'!$1:$1048576,MATCH($A$265,'Paste Calib Data'!$A:$A,0)+(ROW()-ROW($A$265)-1),COLUMN()-1)</f>
        <v>144.972825</v>
      </c>
      <c r="Q270" s="4">
        <f>INDEX('Paste Calib Data'!$1:$1048576,MATCH($A$265,'Paste Calib Data'!$A:$A,0)+(ROW()-ROW($A$265)-1),COLUMN()-1)</f>
        <v>144.972825</v>
      </c>
      <c r="R270" s="4">
        <f>INDEX('Paste Calib Data'!$1:$1048576,MATCH($A$265,'Paste Calib Data'!$A:$A,0)+(ROW()-ROW($A$265)-1),COLUMN()-1)</f>
        <v>144.972825</v>
      </c>
      <c r="S270" s="12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12">
        <f t="shared" si="143"/>
        <v>69.972825</v>
      </c>
      <c r="C271" s="4">
        <f>INDEX('Paste Calib Data'!$1:$1048576,MATCH($A$265,'Paste Calib Data'!$A:$A,0)+(ROW()-ROW($A$265)-1),COLUMN()-1)</f>
        <v>69.972825</v>
      </c>
      <c r="D271" s="4">
        <f>INDEX('Paste Calib Data'!$1:$1048576,MATCH($A$265,'Paste Calib Data'!$A:$A,0)+(ROW()-ROW($A$265)-1),COLUMN()-1)</f>
        <v>69.972825</v>
      </c>
      <c r="E271" s="4">
        <f>INDEX('Paste Calib Data'!$1:$1048576,MATCH($A$265,'Paste Calib Data'!$A:$A,0)+(ROW()-ROW($A$265)-1),COLUMN()-1)</f>
        <v>69.972825</v>
      </c>
      <c r="F271" s="4">
        <f>INDEX('Paste Calib Data'!$1:$1048576,MATCH($A$265,'Paste Calib Data'!$A:$A,0)+(ROW()-ROW($A$265)-1),COLUMN()-1)</f>
        <v>69.972825</v>
      </c>
      <c r="G271" s="4">
        <f>INDEX('Paste Calib Data'!$1:$1048576,MATCH($A$265,'Paste Calib Data'!$A:$A,0)+(ROW()-ROW($A$265)-1),COLUMN()-1)</f>
        <v>74.999999000000003</v>
      </c>
      <c r="H271" s="4">
        <f>INDEX('Paste Calib Data'!$1:$1048576,MATCH($A$265,'Paste Calib Data'!$A:$A,0)+(ROW()-ROW($A$265)-1),COLUMN()-1)</f>
        <v>76.970107999999996</v>
      </c>
      <c r="I271" s="4">
        <f>INDEX('Paste Calib Data'!$1:$1048576,MATCH($A$265,'Paste Calib Data'!$A:$A,0)+(ROW()-ROW($A$265)-1),COLUMN()-1)</f>
        <v>84.986412000000001</v>
      </c>
      <c r="J271" s="4">
        <f>INDEX('Paste Calib Data'!$1:$1048576,MATCH($A$265,'Paste Calib Data'!$A:$A,0)+(ROW()-ROW($A$265)-1),COLUMN()-1)</f>
        <v>104.008151</v>
      </c>
      <c r="K271" s="4">
        <f>INDEX('Paste Calib Data'!$1:$1048576,MATCH($A$265,'Paste Calib Data'!$A:$A,0)+(ROW()-ROW($A$265)-1),COLUMN()-1)</f>
        <v>144.972825</v>
      </c>
      <c r="L271" s="4">
        <f>INDEX('Paste Calib Data'!$1:$1048576,MATCH($A$265,'Paste Calib Data'!$A:$A,0)+(ROW()-ROW($A$265)-1),COLUMN()-1)</f>
        <v>144.972825</v>
      </c>
      <c r="M271" s="4">
        <f>INDEX('Paste Calib Data'!$1:$1048576,MATCH($A$265,'Paste Calib Data'!$A:$A,0)+(ROW()-ROW($A$265)-1),COLUMN()-1)</f>
        <v>144.972825</v>
      </c>
      <c r="N271" s="4">
        <f>INDEX('Paste Calib Data'!$1:$1048576,MATCH($A$265,'Paste Calib Data'!$A:$A,0)+(ROW()-ROW($A$265)-1),COLUMN()-1)</f>
        <v>144.972825</v>
      </c>
      <c r="O271" s="4">
        <f>INDEX('Paste Calib Data'!$1:$1048576,MATCH($A$265,'Paste Calib Data'!$A:$A,0)+(ROW()-ROW($A$265)-1),COLUMN()-1)</f>
        <v>144.972825</v>
      </c>
      <c r="P271" s="4">
        <f>INDEX('Paste Calib Data'!$1:$1048576,MATCH($A$265,'Paste Calib Data'!$A:$A,0)+(ROW()-ROW($A$265)-1),COLUMN()-1)</f>
        <v>144.972825</v>
      </c>
      <c r="Q271" s="4">
        <f>INDEX('Paste Calib Data'!$1:$1048576,MATCH($A$265,'Paste Calib Data'!$A:$A,0)+(ROW()-ROW($A$265)-1),COLUMN()-1)</f>
        <v>144.972825</v>
      </c>
      <c r="R271" s="4">
        <f>INDEX('Paste Calib Data'!$1:$1048576,MATCH($A$265,'Paste Calib Data'!$A:$A,0)+(ROW()-ROW($A$265)-1),COLUMN()-1)</f>
        <v>144.972825</v>
      </c>
      <c r="S271" s="12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12">
        <f t="shared" si="143"/>
        <v>68.002717000000004</v>
      </c>
      <c r="C272" s="4">
        <f>INDEX('Paste Calib Data'!$1:$1048576,MATCH($A$265,'Paste Calib Data'!$A:$A,0)+(ROW()-ROW($A$265)-1),COLUMN()-1)</f>
        <v>68.002717000000004</v>
      </c>
      <c r="D272" s="4">
        <f>INDEX('Paste Calib Data'!$1:$1048576,MATCH($A$265,'Paste Calib Data'!$A:$A,0)+(ROW()-ROW($A$265)-1),COLUMN()-1)</f>
        <v>68.002717000000004</v>
      </c>
      <c r="E272" s="4">
        <f>INDEX('Paste Calib Data'!$1:$1048576,MATCH($A$265,'Paste Calib Data'!$A:$A,0)+(ROW()-ROW($A$265)-1),COLUMN()-1)</f>
        <v>68.002717000000004</v>
      </c>
      <c r="F272" s="4">
        <f>INDEX('Paste Calib Data'!$1:$1048576,MATCH($A$265,'Paste Calib Data'!$A:$A,0)+(ROW()-ROW($A$265)-1),COLUMN()-1)</f>
        <v>68.002717000000004</v>
      </c>
      <c r="G272" s="4">
        <f>INDEX('Paste Calib Data'!$1:$1048576,MATCH($A$265,'Paste Calib Data'!$A:$A,0)+(ROW()-ROW($A$265)-1),COLUMN()-1)</f>
        <v>76.970107999999996</v>
      </c>
      <c r="H272" s="4">
        <f>INDEX('Paste Calib Data'!$1:$1048576,MATCH($A$265,'Paste Calib Data'!$A:$A,0)+(ROW()-ROW($A$265)-1),COLUMN()-1)</f>
        <v>84.986412000000001</v>
      </c>
      <c r="I272" s="4">
        <f>INDEX('Paste Calib Data'!$1:$1048576,MATCH($A$265,'Paste Calib Data'!$A:$A,0)+(ROW()-ROW($A$265)-1),COLUMN()-1)</f>
        <v>84.986412000000001</v>
      </c>
      <c r="J272" s="4">
        <f>INDEX('Paste Calib Data'!$1:$1048576,MATCH($A$265,'Paste Calib Data'!$A:$A,0)+(ROW()-ROW($A$265)-1),COLUMN()-1)</f>
        <v>101.970108</v>
      </c>
      <c r="K272" s="4">
        <f>INDEX('Paste Calib Data'!$1:$1048576,MATCH($A$265,'Paste Calib Data'!$A:$A,0)+(ROW()-ROW($A$265)-1),COLUMN()-1)</f>
        <v>144.972825</v>
      </c>
      <c r="L272" s="4">
        <f>INDEX('Paste Calib Data'!$1:$1048576,MATCH($A$265,'Paste Calib Data'!$A:$A,0)+(ROW()-ROW($A$265)-1),COLUMN()-1)</f>
        <v>144.972825</v>
      </c>
      <c r="M272" s="4">
        <f>INDEX('Paste Calib Data'!$1:$1048576,MATCH($A$265,'Paste Calib Data'!$A:$A,0)+(ROW()-ROW($A$265)-1),COLUMN()-1)</f>
        <v>144.972825</v>
      </c>
      <c r="N272" s="4">
        <f>INDEX('Paste Calib Data'!$1:$1048576,MATCH($A$265,'Paste Calib Data'!$A:$A,0)+(ROW()-ROW($A$265)-1),COLUMN()-1)</f>
        <v>144.972825</v>
      </c>
      <c r="O272" s="4">
        <f>INDEX('Paste Calib Data'!$1:$1048576,MATCH($A$265,'Paste Calib Data'!$A:$A,0)+(ROW()-ROW($A$265)-1),COLUMN()-1)</f>
        <v>144.972825</v>
      </c>
      <c r="P272" s="4">
        <f>INDEX('Paste Calib Data'!$1:$1048576,MATCH($A$265,'Paste Calib Data'!$A:$A,0)+(ROW()-ROW($A$265)-1),COLUMN()-1)</f>
        <v>144.972825</v>
      </c>
      <c r="Q272" s="4">
        <f>INDEX('Paste Calib Data'!$1:$1048576,MATCH($A$265,'Paste Calib Data'!$A:$A,0)+(ROW()-ROW($A$265)-1),COLUMN()-1)</f>
        <v>144.972825</v>
      </c>
      <c r="R272" s="4">
        <f>INDEX('Paste Calib Data'!$1:$1048576,MATCH($A$265,'Paste Calib Data'!$A:$A,0)+(ROW()-ROW($A$265)-1),COLUMN()-1)</f>
        <v>144.972825</v>
      </c>
      <c r="S272" s="12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12">
        <f t="shared" si="143"/>
        <v>76.970107999999996</v>
      </c>
      <c r="C273" s="4">
        <f>INDEX('Paste Calib Data'!$1:$1048576,MATCH($A$265,'Paste Calib Data'!$A:$A,0)+(ROW()-ROW($A$265)-1),COLUMN()-1)</f>
        <v>76.970107999999996</v>
      </c>
      <c r="D273" s="4">
        <f>INDEX('Paste Calib Data'!$1:$1048576,MATCH($A$265,'Paste Calib Data'!$A:$A,0)+(ROW()-ROW($A$265)-1),COLUMN()-1)</f>
        <v>81.997281999999998</v>
      </c>
      <c r="E273" s="4">
        <f>INDEX('Paste Calib Data'!$1:$1048576,MATCH($A$265,'Paste Calib Data'!$A:$A,0)+(ROW()-ROW($A$265)-1),COLUMN()-1)</f>
        <v>83.016304000000005</v>
      </c>
      <c r="F273" s="4">
        <f>INDEX('Paste Calib Data'!$1:$1048576,MATCH($A$265,'Paste Calib Data'!$A:$A,0)+(ROW()-ROW($A$265)-1),COLUMN()-1)</f>
        <v>84.986412000000001</v>
      </c>
      <c r="G273" s="4">
        <f>INDEX('Paste Calib Data'!$1:$1048576,MATCH($A$265,'Paste Calib Data'!$A:$A,0)+(ROW()-ROW($A$265)-1),COLUMN()-1)</f>
        <v>95.991847000000007</v>
      </c>
      <c r="H273" s="4">
        <f>INDEX('Paste Calib Data'!$1:$1048576,MATCH($A$265,'Paste Calib Data'!$A:$A,0)+(ROW()-ROW($A$265)-1),COLUMN()-1)</f>
        <v>95.991847000000007</v>
      </c>
      <c r="I273" s="4">
        <f>INDEX('Paste Calib Data'!$1:$1048576,MATCH($A$265,'Paste Calib Data'!$A:$A,0)+(ROW()-ROW($A$265)-1),COLUMN()-1)</f>
        <v>101.494564</v>
      </c>
      <c r="J273" s="4">
        <f>INDEX('Paste Calib Data'!$1:$1048576,MATCH($A$265,'Paste Calib Data'!$A:$A,0)+(ROW()-ROW($A$265)-1),COLUMN()-1)</f>
        <v>111.00543399999999</v>
      </c>
      <c r="K273" s="4">
        <f>INDEX('Paste Calib Data'!$1:$1048576,MATCH($A$265,'Paste Calib Data'!$A:$A,0)+(ROW()-ROW($A$265)-1),COLUMN()-1)</f>
        <v>144.972825</v>
      </c>
      <c r="L273" s="4">
        <f>INDEX('Paste Calib Data'!$1:$1048576,MATCH($A$265,'Paste Calib Data'!$A:$A,0)+(ROW()-ROW($A$265)-1),COLUMN()-1)</f>
        <v>144.972825</v>
      </c>
      <c r="M273" s="4">
        <f>INDEX('Paste Calib Data'!$1:$1048576,MATCH($A$265,'Paste Calib Data'!$A:$A,0)+(ROW()-ROW($A$265)-1),COLUMN()-1)</f>
        <v>144.972825</v>
      </c>
      <c r="N273" s="4">
        <f>INDEX('Paste Calib Data'!$1:$1048576,MATCH($A$265,'Paste Calib Data'!$A:$A,0)+(ROW()-ROW($A$265)-1),COLUMN()-1)</f>
        <v>144.972825</v>
      </c>
      <c r="O273" s="4">
        <f>INDEX('Paste Calib Data'!$1:$1048576,MATCH($A$265,'Paste Calib Data'!$A:$A,0)+(ROW()-ROW($A$265)-1),COLUMN()-1)</f>
        <v>144.972825</v>
      </c>
      <c r="P273" s="4">
        <f>INDEX('Paste Calib Data'!$1:$1048576,MATCH($A$265,'Paste Calib Data'!$A:$A,0)+(ROW()-ROW($A$265)-1),COLUMN()-1)</f>
        <v>144.972825</v>
      </c>
      <c r="Q273" s="4">
        <f>INDEX('Paste Calib Data'!$1:$1048576,MATCH($A$265,'Paste Calib Data'!$A:$A,0)+(ROW()-ROW($A$265)-1),COLUMN()-1)</f>
        <v>144.972825</v>
      </c>
      <c r="R273" s="4">
        <f>INDEX('Paste Calib Data'!$1:$1048576,MATCH($A$265,'Paste Calib Data'!$A:$A,0)+(ROW()-ROW($A$265)-1),COLUMN()-1)</f>
        <v>144.972825</v>
      </c>
      <c r="S273" s="12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12">
        <f t="shared" si="143"/>
        <v>98.029889999999995</v>
      </c>
      <c r="C274" s="4">
        <f>INDEX('Paste Calib Data'!$1:$1048576,MATCH($A$265,'Paste Calib Data'!$A:$A,0)+(ROW()-ROW($A$265)-1),COLUMN()-1)</f>
        <v>98.029889999999995</v>
      </c>
      <c r="D274" s="4">
        <f>INDEX('Paste Calib Data'!$1:$1048576,MATCH($A$265,'Paste Calib Data'!$A:$A,0)+(ROW()-ROW($A$265)-1),COLUMN()-1)</f>
        <v>98.029889999999995</v>
      </c>
      <c r="E274" s="4">
        <f>INDEX('Paste Calib Data'!$1:$1048576,MATCH($A$265,'Paste Calib Data'!$A:$A,0)+(ROW()-ROW($A$265)-1),COLUMN()-1)</f>
        <v>99.999999000000003</v>
      </c>
      <c r="F274" s="4">
        <f>INDEX('Paste Calib Data'!$1:$1048576,MATCH($A$265,'Paste Calib Data'!$A:$A,0)+(ROW()-ROW($A$265)-1),COLUMN()-1)</f>
        <v>102.98913</v>
      </c>
      <c r="G274" s="4">
        <f>INDEX('Paste Calib Data'!$1:$1048576,MATCH($A$265,'Paste Calib Data'!$A:$A,0)+(ROW()-ROW($A$265)-1),COLUMN()-1)</f>
        <v>106.997282</v>
      </c>
      <c r="H274" s="4">
        <f>INDEX('Paste Calib Data'!$1:$1048576,MATCH($A$265,'Paste Calib Data'!$A:$A,0)+(ROW()-ROW($A$265)-1),COLUMN()-1)</f>
        <v>106.997282</v>
      </c>
      <c r="I274" s="4">
        <f>INDEX('Paste Calib Data'!$1:$1048576,MATCH($A$265,'Paste Calib Data'!$A:$A,0)+(ROW()-ROW($A$265)-1),COLUMN()-1)</f>
        <v>112.432064</v>
      </c>
      <c r="J274" s="4">
        <f>INDEX('Paste Calib Data'!$1:$1048576,MATCH($A$265,'Paste Calib Data'!$A:$A,0)+(ROW()-ROW($A$265)-1),COLUMN()-1)</f>
        <v>112.432064</v>
      </c>
      <c r="K274" s="4">
        <f>INDEX('Paste Calib Data'!$1:$1048576,MATCH($A$265,'Paste Calib Data'!$A:$A,0)+(ROW()-ROW($A$265)-1),COLUMN()-1)</f>
        <v>144.972825</v>
      </c>
      <c r="L274" s="4">
        <f>INDEX('Paste Calib Data'!$1:$1048576,MATCH($A$265,'Paste Calib Data'!$A:$A,0)+(ROW()-ROW($A$265)-1),COLUMN()-1)</f>
        <v>144.972825</v>
      </c>
      <c r="M274" s="4">
        <f>INDEX('Paste Calib Data'!$1:$1048576,MATCH($A$265,'Paste Calib Data'!$A:$A,0)+(ROW()-ROW($A$265)-1),COLUMN()-1)</f>
        <v>144.972825</v>
      </c>
      <c r="N274" s="4">
        <f>INDEX('Paste Calib Data'!$1:$1048576,MATCH($A$265,'Paste Calib Data'!$A:$A,0)+(ROW()-ROW($A$265)-1),COLUMN()-1)</f>
        <v>144.972825</v>
      </c>
      <c r="O274" s="4">
        <f>INDEX('Paste Calib Data'!$1:$1048576,MATCH($A$265,'Paste Calib Data'!$A:$A,0)+(ROW()-ROW($A$265)-1),COLUMN()-1)</f>
        <v>144.972825</v>
      </c>
      <c r="P274" s="4">
        <f>INDEX('Paste Calib Data'!$1:$1048576,MATCH($A$265,'Paste Calib Data'!$A:$A,0)+(ROW()-ROW($A$265)-1),COLUMN()-1)</f>
        <v>144.972825</v>
      </c>
      <c r="Q274" s="4">
        <f>INDEX('Paste Calib Data'!$1:$1048576,MATCH($A$265,'Paste Calib Data'!$A:$A,0)+(ROW()-ROW($A$265)-1),COLUMN()-1)</f>
        <v>144.972825</v>
      </c>
      <c r="R274" s="4">
        <f>INDEX('Paste Calib Data'!$1:$1048576,MATCH($A$265,'Paste Calib Data'!$A:$A,0)+(ROW()-ROW($A$265)-1),COLUMN()-1)</f>
        <v>144.972825</v>
      </c>
      <c r="S274" s="12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12">
        <f t="shared" si="143"/>
        <v>119.633151</v>
      </c>
      <c r="C275" s="4">
        <f>INDEX('Paste Calib Data'!$1:$1048576,MATCH($A$265,'Paste Calib Data'!$A:$A,0)+(ROW()-ROW($A$265)-1),COLUMN()-1)</f>
        <v>119.633151</v>
      </c>
      <c r="D275" s="4">
        <f>INDEX('Paste Calib Data'!$1:$1048576,MATCH($A$265,'Paste Calib Data'!$A:$A,0)+(ROW()-ROW($A$265)-1),COLUMN()-1)</f>
        <v>121.059782</v>
      </c>
      <c r="E275" s="4">
        <f>INDEX('Paste Calib Data'!$1:$1048576,MATCH($A$265,'Paste Calib Data'!$A:$A,0)+(ROW()-ROW($A$265)-1),COLUMN()-1)</f>
        <v>123.02988999999999</v>
      </c>
      <c r="F275" s="4">
        <f>INDEX('Paste Calib Data'!$1:$1048576,MATCH($A$265,'Paste Calib Data'!$A:$A,0)+(ROW()-ROW($A$265)-1),COLUMN()-1)</f>
        <v>123.02988999999999</v>
      </c>
      <c r="G275" s="4">
        <f>INDEX('Paste Calib Data'!$1:$1048576,MATCH($A$265,'Paste Calib Data'!$A:$A,0)+(ROW()-ROW($A$265)-1),COLUMN()-1)</f>
        <v>123.02988999999999</v>
      </c>
      <c r="H275" s="4">
        <f>INDEX('Paste Calib Data'!$1:$1048576,MATCH($A$265,'Paste Calib Data'!$A:$A,0)+(ROW()-ROW($A$265)-1),COLUMN()-1)</f>
        <v>123.02988999999999</v>
      </c>
      <c r="I275" s="4">
        <f>INDEX('Paste Calib Data'!$1:$1048576,MATCH($A$265,'Paste Calib Data'!$A:$A,0)+(ROW()-ROW($A$265)-1),COLUMN()-1)</f>
        <v>123.02988999999999</v>
      </c>
      <c r="J275" s="4">
        <f>INDEX('Paste Calib Data'!$1:$1048576,MATCH($A$265,'Paste Calib Data'!$A:$A,0)+(ROW()-ROW($A$265)-1),COLUMN()-1)</f>
        <v>123.02988999999999</v>
      </c>
      <c r="K275" s="4">
        <f>INDEX('Paste Calib Data'!$1:$1048576,MATCH($A$265,'Paste Calib Data'!$A:$A,0)+(ROW()-ROW($A$265)-1),COLUMN()-1)</f>
        <v>144.972825</v>
      </c>
      <c r="L275" s="4">
        <f>INDEX('Paste Calib Data'!$1:$1048576,MATCH($A$265,'Paste Calib Data'!$A:$A,0)+(ROW()-ROW($A$265)-1),COLUMN()-1)</f>
        <v>144.972825</v>
      </c>
      <c r="M275" s="4">
        <f>INDEX('Paste Calib Data'!$1:$1048576,MATCH($A$265,'Paste Calib Data'!$A:$A,0)+(ROW()-ROW($A$265)-1),COLUMN()-1)</f>
        <v>144.972825</v>
      </c>
      <c r="N275" s="4">
        <f>INDEX('Paste Calib Data'!$1:$1048576,MATCH($A$265,'Paste Calib Data'!$A:$A,0)+(ROW()-ROW($A$265)-1),COLUMN()-1)</f>
        <v>144.972825</v>
      </c>
      <c r="O275" s="4">
        <f>INDEX('Paste Calib Data'!$1:$1048576,MATCH($A$265,'Paste Calib Data'!$A:$A,0)+(ROW()-ROW($A$265)-1),COLUMN()-1)</f>
        <v>144.972825</v>
      </c>
      <c r="P275" s="4">
        <f>INDEX('Paste Calib Data'!$1:$1048576,MATCH($A$265,'Paste Calib Data'!$A:$A,0)+(ROW()-ROW($A$265)-1),COLUMN()-1)</f>
        <v>144.972825</v>
      </c>
      <c r="Q275" s="4">
        <f>INDEX('Paste Calib Data'!$1:$1048576,MATCH($A$265,'Paste Calib Data'!$A:$A,0)+(ROW()-ROW($A$265)-1),COLUMN()-1)</f>
        <v>144.972825</v>
      </c>
      <c r="R275" s="4">
        <f>INDEX('Paste Calib Data'!$1:$1048576,MATCH($A$265,'Paste Calib Data'!$A:$A,0)+(ROW()-ROW($A$265)-1),COLUMN()-1)</f>
        <v>144.972825</v>
      </c>
      <c r="S275" s="12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12">
        <f t="shared" si="143"/>
        <v>118.749999</v>
      </c>
      <c r="C276" s="4">
        <f>INDEX('Paste Calib Data'!$1:$1048576,MATCH($A$265,'Paste Calib Data'!$A:$A,0)+(ROW()-ROW($A$265)-1),COLUMN()-1)</f>
        <v>118.749999</v>
      </c>
      <c r="D276" s="4">
        <f>INDEX('Paste Calib Data'!$1:$1048576,MATCH($A$265,'Paste Calib Data'!$A:$A,0)+(ROW()-ROW($A$265)-1),COLUMN()-1)</f>
        <v>126.019021</v>
      </c>
      <c r="E276" s="4">
        <f>INDEX('Paste Calib Data'!$1:$1048576,MATCH($A$265,'Paste Calib Data'!$A:$A,0)+(ROW()-ROW($A$265)-1),COLUMN()-1)</f>
        <v>126.019021</v>
      </c>
      <c r="F276" s="4">
        <f>INDEX('Paste Calib Data'!$1:$1048576,MATCH($A$265,'Paste Calib Data'!$A:$A,0)+(ROW()-ROW($A$265)-1),COLUMN()-1)</f>
        <v>126.019021</v>
      </c>
      <c r="G276" s="4">
        <f>INDEX('Paste Calib Data'!$1:$1048576,MATCH($A$265,'Paste Calib Data'!$A:$A,0)+(ROW()-ROW($A$265)-1),COLUMN()-1)</f>
        <v>126.019021</v>
      </c>
      <c r="H276" s="4">
        <f>INDEX('Paste Calib Data'!$1:$1048576,MATCH($A$265,'Paste Calib Data'!$A:$A,0)+(ROW()-ROW($A$265)-1),COLUMN()-1)</f>
        <v>126.019021</v>
      </c>
      <c r="I276" s="4">
        <f>INDEX('Paste Calib Data'!$1:$1048576,MATCH($A$265,'Paste Calib Data'!$A:$A,0)+(ROW()-ROW($A$265)-1),COLUMN()-1)</f>
        <v>126.019021</v>
      </c>
      <c r="J276" s="4">
        <f>INDEX('Paste Calib Data'!$1:$1048576,MATCH($A$265,'Paste Calib Data'!$A:$A,0)+(ROW()-ROW($A$265)-1),COLUMN()-1)</f>
        <v>126.019021</v>
      </c>
      <c r="K276" s="4">
        <f>INDEX('Paste Calib Data'!$1:$1048576,MATCH($A$265,'Paste Calib Data'!$A:$A,0)+(ROW()-ROW($A$265)-1),COLUMN()-1)</f>
        <v>144.972825</v>
      </c>
      <c r="L276" s="4">
        <f>INDEX('Paste Calib Data'!$1:$1048576,MATCH($A$265,'Paste Calib Data'!$A:$A,0)+(ROW()-ROW($A$265)-1),COLUMN()-1)</f>
        <v>144.972825</v>
      </c>
      <c r="M276" s="4">
        <f>INDEX('Paste Calib Data'!$1:$1048576,MATCH($A$265,'Paste Calib Data'!$A:$A,0)+(ROW()-ROW($A$265)-1),COLUMN()-1)</f>
        <v>144.972825</v>
      </c>
      <c r="N276" s="4">
        <f>INDEX('Paste Calib Data'!$1:$1048576,MATCH($A$265,'Paste Calib Data'!$A:$A,0)+(ROW()-ROW($A$265)-1),COLUMN()-1)</f>
        <v>144.972825</v>
      </c>
      <c r="O276" s="4">
        <f>INDEX('Paste Calib Data'!$1:$1048576,MATCH($A$265,'Paste Calib Data'!$A:$A,0)+(ROW()-ROW($A$265)-1),COLUMN()-1)</f>
        <v>144.972825</v>
      </c>
      <c r="P276" s="4">
        <f>INDEX('Paste Calib Data'!$1:$1048576,MATCH($A$265,'Paste Calib Data'!$A:$A,0)+(ROW()-ROW($A$265)-1),COLUMN()-1)</f>
        <v>144.972825</v>
      </c>
      <c r="Q276" s="4">
        <f>INDEX('Paste Calib Data'!$1:$1048576,MATCH($A$265,'Paste Calib Data'!$A:$A,0)+(ROW()-ROW($A$265)-1),COLUMN()-1)</f>
        <v>144.972825</v>
      </c>
      <c r="R276" s="4">
        <f>INDEX('Paste Calib Data'!$1:$1048576,MATCH($A$265,'Paste Calib Data'!$A:$A,0)+(ROW()-ROW($A$265)-1),COLUMN()-1)</f>
        <v>144.972825</v>
      </c>
      <c r="S276" s="12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12">
        <f t="shared" si="143"/>
        <v>121.73912900000001</v>
      </c>
      <c r="C277" s="4">
        <f>INDEX('Paste Calib Data'!$1:$1048576,MATCH($A$265,'Paste Calib Data'!$A:$A,0)+(ROW()-ROW($A$265)-1),COLUMN()-1)</f>
        <v>121.73912900000001</v>
      </c>
      <c r="D277" s="4">
        <f>INDEX('Paste Calib Data'!$1:$1048576,MATCH($A$265,'Paste Calib Data'!$A:$A,0)+(ROW()-ROW($A$265)-1),COLUMN()-1)</f>
        <v>125.543477</v>
      </c>
      <c r="E277" s="4">
        <f>INDEX('Paste Calib Data'!$1:$1048576,MATCH($A$265,'Paste Calib Data'!$A:$A,0)+(ROW()-ROW($A$265)-1),COLUMN()-1)</f>
        <v>126.29076000000001</v>
      </c>
      <c r="F277" s="4">
        <f>INDEX('Paste Calib Data'!$1:$1048576,MATCH($A$265,'Paste Calib Data'!$A:$A,0)+(ROW()-ROW($A$265)-1),COLUMN()-1)</f>
        <v>126.970108</v>
      </c>
      <c r="G277" s="4">
        <f>INDEX('Paste Calib Data'!$1:$1048576,MATCH($A$265,'Paste Calib Data'!$A:$A,0)+(ROW()-ROW($A$265)-1),COLUMN()-1)</f>
        <v>130.97826000000001</v>
      </c>
      <c r="H277" s="4">
        <f>INDEX('Paste Calib Data'!$1:$1048576,MATCH($A$265,'Paste Calib Data'!$A:$A,0)+(ROW()-ROW($A$265)-1),COLUMN()-1)</f>
        <v>130.97826000000001</v>
      </c>
      <c r="I277" s="4">
        <f>INDEX('Paste Calib Data'!$1:$1048576,MATCH($A$265,'Paste Calib Data'!$A:$A,0)+(ROW()-ROW($A$265)-1),COLUMN()-1)</f>
        <v>130.97826000000001</v>
      </c>
      <c r="J277" s="4">
        <f>INDEX('Paste Calib Data'!$1:$1048576,MATCH($A$265,'Paste Calib Data'!$A:$A,0)+(ROW()-ROW($A$265)-1),COLUMN()-1)</f>
        <v>130.97826000000001</v>
      </c>
      <c r="K277" s="4">
        <f>INDEX('Paste Calib Data'!$1:$1048576,MATCH($A$265,'Paste Calib Data'!$A:$A,0)+(ROW()-ROW($A$265)-1),COLUMN()-1)</f>
        <v>144.972825</v>
      </c>
      <c r="L277" s="4">
        <f>INDEX('Paste Calib Data'!$1:$1048576,MATCH($A$265,'Paste Calib Data'!$A:$A,0)+(ROW()-ROW($A$265)-1),COLUMN()-1)</f>
        <v>144.972825</v>
      </c>
      <c r="M277" s="4">
        <f>INDEX('Paste Calib Data'!$1:$1048576,MATCH($A$265,'Paste Calib Data'!$A:$A,0)+(ROW()-ROW($A$265)-1),COLUMN()-1)</f>
        <v>144.972825</v>
      </c>
      <c r="N277" s="4">
        <f>INDEX('Paste Calib Data'!$1:$1048576,MATCH($A$265,'Paste Calib Data'!$A:$A,0)+(ROW()-ROW($A$265)-1),COLUMN()-1)</f>
        <v>144.972825</v>
      </c>
      <c r="O277" s="4">
        <f>INDEX('Paste Calib Data'!$1:$1048576,MATCH($A$265,'Paste Calib Data'!$A:$A,0)+(ROW()-ROW($A$265)-1),COLUMN()-1)</f>
        <v>144.972825</v>
      </c>
      <c r="P277" s="4">
        <f>INDEX('Paste Calib Data'!$1:$1048576,MATCH($A$265,'Paste Calib Data'!$A:$A,0)+(ROW()-ROW($A$265)-1),COLUMN()-1)</f>
        <v>144.972825</v>
      </c>
      <c r="Q277" s="4">
        <f>INDEX('Paste Calib Data'!$1:$1048576,MATCH($A$265,'Paste Calib Data'!$A:$A,0)+(ROW()-ROW($A$265)-1),COLUMN()-1)</f>
        <v>144.972825</v>
      </c>
      <c r="R277" s="4">
        <f>INDEX('Paste Calib Data'!$1:$1048576,MATCH($A$265,'Paste Calib Data'!$A:$A,0)+(ROW()-ROW($A$265)-1),COLUMN()-1)</f>
        <v>144.972825</v>
      </c>
      <c r="S277" s="12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12">
        <f t="shared" si="143"/>
        <v>120.788042</v>
      </c>
      <c r="C278" s="4">
        <f>INDEX('Paste Calib Data'!$1:$1048576,MATCH($A$265,'Paste Calib Data'!$A:$A,0)+(ROW()-ROW($A$265)-1),COLUMN()-1)</f>
        <v>120.788042</v>
      </c>
      <c r="D278" s="4">
        <f>INDEX('Paste Calib Data'!$1:$1048576,MATCH($A$265,'Paste Calib Data'!$A:$A,0)+(ROW()-ROW($A$265)-1),COLUMN()-1)</f>
        <v>128.26086799999999</v>
      </c>
      <c r="E278" s="4">
        <f>INDEX('Paste Calib Data'!$1:$1048576,MATCH($A$265,'Paste Calib Data'!$A:$A,0)+(ROW()-ROW($A$265)-1),COLUMN()-1)</f>
        <v>131.589673</v>
      </c>
      <c r="F278" s="4">
        <f>INDEX('Paste Calib Data'!$1:$1048576,MATCH($A$265,'Paste Calib Data'!$A:$A,0)+(ROW()-ROW($A$265)-1),COLUMN()-1)</f>
        <v>134.986412</v>
      </c>
      <c r="G278" s="4">
        <f>INDEX('Paste Calib Data'!$1:$1048576,MATCH($A$265,'Paste Calib Data'!$A:$A,0)+(ROW()-ROW($A$265)-1),COLUMN()-1)</f>
        <v>137.02445499999999</v>
      </c>
      <c r="H278" s="4">
        <f>INDEX('Paste Calib Data'!$1:$1048576,MATCH($A$265,'Paste Calib Data'!$A:$A,0)+(ROW()-ROW($A$265)-1),COLUMN()-1)</f>
        <v>137.02445499999999</v>
      </c>
      <c r="I278" s="4">
        <f>INDEX('Paste Calib Data'!$1:$1048576,MATCH($A$265,'Paste Calib Data'!$A:$A,0)+(ROW()-ROW($A$265)-1),COLUMN()-1)</f>
        <v>137.02445499999999</v>
      </c>
      <c r="J278" s="4">
        <f>INDEX('Paste Calib Data'!$1:$1048576,MATCH($A$265,'Paste Calib Data'!$A:$A,0)+(ROW()-ROW($A$265)-1),COLUMN()-1)</f>
        <v>137.02445499999999</v>
      </c>
      <c r="K278" s="4">
        <f>INDEX('Paste Calib Data'!$1:$1048576,MATCH($A$265,'Paste Calib Data'!$A:$A,0)+(ROW()-ROW($A$265)-1),COLUMN()-1)</f>
        <v>144.972825</v>
      </c>
      <c r="L278" s="4">
        <f>INDEX('Paste Calib Data'!$1:$1048576,MATCH($A$265,'Paste Calib Data'!$A:$A,0)+(ROW()-ROW($A$265)-1),COLUMN()-1)</f>
        <v>144.972825</v>
      </c>
      <c r="M278" s="4">
        <f>INDEX('Paste Calib Data'!$1:$1048576,MATCH($A$265,'Paste Calib Data'!$A:$A,0)+(ROW()-ROW($A$265)-1),COLUMN()-1)</f>
        <v>144.972825</v>
      </c>
      <c r="N278" s="4">
        <f>INDEX('Paste Calib Data'!$1:$1048576,MATCH($A$265,'Paste Calib Data'!$A:$A,0)+(ROW()-ROW($A$265)-1),COLUMN()-1)</f>
        <v>144.972825</v>
      </c>
      <c r="O278" s="4">
        <f>INDEX('Paste Calib Data'!$1:$1048576,MATCH($A$265,'Paste Calib Data'!$A:$A,0)+(ROW()-ROW($A$265)-1),COLUMN()-1)</f>
        <v>144.972825</v>
      </c>
      <c r="P278" s="4">
        <f>INDEX('Paste Calib Data'!$1:$1048576,MATCH($A$265,'Paste Calib Data'!$A:$A,0)+(ROW()-ROW($A$265)-1),COLUMN()-1)</f>
        <v>144.972825</v>
      </c>
      <c r="Q278" s="4">
        <f>INDEX('Paste Calib Data'!$1:$1048576,MATCH($A$265,'Paste Calib Data'!$A:$A,0)+(ROW()-ROW($A$265)-1),COLUMN()-1)</f>
        <v>144.972825</v>
      </c>
      <c r="R278" s="4">
        <f>INDEX('Paste Calib Data'!$1:$1048576,MATCH($A$265,'Paste Calib Data'!$A:$A,0)+(ROW()-ROW($A$265)-1),COLUMN()-1)</f>
        <v>144.972825</v>
      </c>
      <c r="S278" s="12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12">
        <f t="shared" si="143"/>
        <v>112.499999</v>
      </c>
      <c r="C279" s="4">
        <f>INDEX('Paste Calib Data'!$1:$1048576,MATCH($A$265,'Paste Calib Data'!$A:$A,0)+(ROW()-ROW($A$265)-1),COLUMN()-1)</f>
        <v>112.499999</v>
      </c>
      <c r="D279" s="4">
        <f>INDEX('Paste Calib Data'!$1:$1048576,MATCH($A$265,'Paste Calib Data'!$A:$A,0)+(ROW()-ROW($A$265)-1),COLUMN()-1)</f>
        <v>119.021738</v>
      </c>
      <c r="E279" s="4">
        <f>INDEX('Paste Calib Data'!$1:$1048576,MATCH($A$265,'Paste Calib Data'!$A:$A,0)+(ROW()-ROW($A$265)-1),COLUMN()-1)</f>
        <v>122.010868</v>
      </c>
      <c r="F279" s="4">
        <f>INDEX('Paste Calib Data'!$1:$1048576,MATCH($A$265,'Paste Calib Data'!$A:$A,0)+(ROW()-ROW($A$265)-1),COLUMN()-1)</f>
        <v>124.999999</v>
      </c>
      <c r="G279" s="4">
        <f>INDEX('Paste Calib Data'!$1:$1048576,MATCH($A$265,'Paste Calib Data'!$A:$A,0)+(ROW()-ROW($A$265)-1),COLUMN()-1)</f>
        <v>137.02445499999999</v>
      </c>
      <c r="H279" s="4">
        <f>INDEX('Paste Calib Data'!$1:$1048576,MATCH($A$265,'Paste Calib Data'!$A:$A,0)+(ROW()-ROW($A$265)-1),COLUMN()-1)</f>
        <v>137.02445499999999</v>
      </c>
      <c r="I279" s="4">
        <f>INDEX('Paste Calib Data'!$1:$1048576,MATCH($A$265,'Paste Calib Data'!$A:$A,0)+(ROW()-ROW($A$265)-1),COLUMN()-1)</f>
        <v>137.02445499999999</v>
      </c>
      <c r="J279" s="4">
        <f>INDEX('Paste Calib Data'!$1:$1048576,MATCH($A$265,'Paste Calib Data'!$A:$A,0)+(ROW()-ROW($A$265)-1),COLUMN()-1)</f>
        <v>137.02445499999999</v>
      </c>
      <c r="K279" s="4">
        <f>INDEX('Paste Calib Data'!$1:$1048576,MATCH($A$265,'Paste Calib Data'!$A:$A,0)+(ROW()-ROW($A$265)-1),COLUMN()-1)</f>
        <v>144.972825</v>
      </c>
      <c r="L279" s="4">
        <f>INDEX('Paste Calib Data'!$1:$1048576,MATCH($A$265,'Paste Calib Data'!$A:$A,0)+(ROW()-ROW($A$265)-1),COLUMN()-1)</f>
        <v>144.972825</v>
      </c>
      <c r="M279" s="4">
        <f>INDEX('Paste Calib Data'!$1:$1048576,MATCH($A$265,'Paste Calib Data'!$A:$A,0)+(ROW()-ROW($A$265)-1),COLUMN()-1)</f>
        <v>144.972825</v>
      </c>
      <c r="N279" s="4">
        <f>INDEX('Paste Calib Data'!$1:$1048576,MATCH($A$265,'Paste Calib Data'!$A:$A,0)+(ROW()-ROW($A$265)-1),COLUMN()-1)</f>
        <v>144.972825</v>
      </c>
      <c r="O279" s="4">
        <f>INDEX('Paste Calib Data'!$1:$1048576,MATCH($A$265,'Paste Calib Data'!$A:$A,0)+(ROW()-ROW($A$265)-1),COLUMN()-1)</f>
        <v>144.972825</v>
      </c>
      <c r="P279" s="4">
        <f>INDEX('Paste Calib Data'!$1:$1048576,MATCH($A$265,'Paste Calib Data'!$A:$A,0)+(ROW()-ROW($A$265)-1),COLUMN()-1)</f>
        <v>144.972825</v>
      </c>
      <c r="Q279" s="4">
        <f>INDEX('Paste Calib Data'!$1:$1048576,MATCH($A$265,'Paste Calib Data'!$A:$A,0)+(ROW()-ROW($A$265)-1),COLUMN()-1)</f>
        <v>144.972825</v>
      </c>
      <c r="R279" s="4">
        <f>INDEX('Paste Calib Data'!$1:$1048576,MATCH($A$265,'Paste Calib Data'!$A:$A,0)+(ROW()-ROW($A$265)-1),COLUMN()-1)</f>
        <v>144.972825</v>
      </c>
      <c r="S279" s="12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12">
        <f t="shared" si="143"/>
        <v>110.19021600000001</v>
      </c>
      <c r="C280" s="4">
        <f>INDEX('Paste Calib Data'!$1:$1048576,MATCH($A$265,'Paste Calib Data'!$A:$A,0)+(ROW()-ROW($A$265)-1),COLUMN()-1)</f>
        <v>110.19021600000001</v>
      </c>
      <c r="D280" s="4">
        <f>INDEX('Paste Calib Data'!$1:$1048576,MATCH($A$265,'Paste Calib Data'!$A:$A,0)+(ROW()-ROW($A$265)-1),COLUMN()-1)</f>
        <v>113.994564</v>
      </c>
      <c r="E280" s="4">
        <f>INDEX('Paste Calib Data'!$1:$1048576,MATCH($A$265,'Paste Calib Data'!$A:$A,0)+(ROW()-ROW($A$265)-1),COLUMN()-1)</f>
        <v>117.934782</v>
      </c>
      <c r="F280" s="4">
        <f>INDEX('Paste Calib Data'!$1:$1048576,MATCH($A$265,'Paste Calib Data'!$A:$A,0)+(ROW()-ROW($A$265)-1),COLUMN()-1)</f>
        <v>121.94293399999999</v>
      </c>
      <c r="G280" s="4">
        <f>INDEX('Paste Calib Data'!$1:$1048576,MATCH($A$265,'Paste Calib Data'!$A:$A,0)+(ROW()-ROW($A$265)-1),COLUMN()-1)</f>
        <v>136.00543400000001</v>
      </c>
      <c r="H280" s="4">
        <f>INDEX('Paste Calib Data'!$1:$1048576,MATCH($A$265,'Paste Calib Data'!$A:$A,0)+(ROW()-ROW($A$265)-1),COLUMN()-1)</f>
        <v>137.97554199999999</v>
      </c>
      <c r="I280" s="4">
        <f>INDEX('Paste Calib Data'!$1:$1048576,MATCH($A$265,'Paste Calib Data'!$A:$A,0)+(ROW()-ROW($A$265)-1),COLUMN()-1)</f>
        <v>137.97554199999999</v>
      </c>
      <c r="J280" s="4">
        <f>INDEX('Paste Calib Data'!$1:$1048576,MATCH($A$265,'Paste Calib Data'!$A:$A,0)+(ROW()-ROW($A$265)-1),COLUMN()-1)</f>
        <v>137.97554199999999</v>
      </c>
      <c r="K280" s="4">
        <f>INDEX('Paste Calib Data'!$1:$1048576,MATCH($A$265,'Paste Calib Data'!$A:$A,0)+(ROW()-ROW($A$265)-1),COLUMN()-1)</f>
        <v>144.972825</v>
      </c>
      <c r="L280" s="4">
        <f>INDEX('Paste Calib Data'!$1:$1048576,MATCH($A$265,'Paste Calib Data'!$A:$A,0)+(ROW()-ROW($A$265)-1),COLUMN()-1)</f>
        <v>144.972825</v>
      </c>
      <c r="M280" s="4">
        <f>INDEX('Paste Calib Data'!$1:$1048576,MATCH($A$265,'Paste Calib Data'!$A:$A,0)+(ROW()-ROW($A$265)-1),COLUMN()-1)</f>
        <v>144.972825</v>
      </c>
      <c r="N280" s="4">
        <f>INDEX('Paste Calib Data'!$1:$1048576,MATCH($A$265,'Paste Calib Data'!$A:$A,0)+(ROW()-ROW($A$265)-1),COLUMN()-1)</f>
        <v>144.972825</v>
      </c>
      <c r="O280" s="4">
        <f>INDEX('Paste Calib Data'!$1:$1048576,MATCH($A$265,'Paste Calib Data'!$A:$A,0)+(ROW()-ROW($A$265)-1),COLUMN()-1)</f>
        <v>144.972825</v>
      </c>
      <c r="P280" s="4">
        <f>INDEX('Paste Calib Data'!$1:$1048576,MATCH($A$265,'Paste Calib Data'!$A:$A,0)+(ROW()-ROW($A$265)-1),COLUMN()-1)</f>
        <v>144.972825</v>
      </c>
      <c r="Q280" s="4">
        <f>INDEX('Paste Calib Data'!$1:$1048576,MATCH($A$265,'Paste Calib Data'!$A:$A,0)+(ROW()-ROW($A$265)-1),COLUMN()-1)</f>
        <v>144.972825</v>
      </c>
      <c r="R280" s="4">
        <f>INDEX('Paste Calib Data'!$1:$1048576,MATCH($A$265,'Paste Calib Data'!$A:$A,0)+(ROW()-ROW($A$265)-1),COLUMN()-1)</f>
        <v>144.972825</v>
      </c>
      <c r="S280" s="12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12">
        <f t="shared" si="143"/>
        <v>105.706521</v>
      </c>
      <c r="C281" s="4">
        <f>INDEX('Paste Calib Data'!$1:$1048576,MATCH($A$265,'Paste Calib Data'!$A:$A,0)+(ROW()-ROW($A$265)-1),COLUMN()-1)</f>
        <v>105.706521</v>
      </c>
      <c r="D281" s="4">
        <f>INDEX('Paste Calib Data'!$1:$1048576,MATCH($A$265,'Paste Calib Data'!$A:$A,0)+(ROW()-ROW($A$265)-1),COLUMN()-1)</f>
        <v>110.733695</v>
      </c>
      <c r="E281" s="4">
        <f>INDEX('Paste Calib Data'!$1:$1048576,MATCH($A$265,'Paste Calib Data'!$A:$A,0)+(ROW()-ROW($A$265)-1),COLUMN()-1)</f>
        <v>117.527173</v>
      </c>
      <c r="F281" s="4">
        <f>INDEX('Paste Calib Data'!$1:$1048576,MATCH($A$265,'Paste Calib Data'!$A:$A,0)+(ROW()-ROW($A$265)-1),COLUMN()-1)</f>
        <v>122.010868</v>
      </c>
      <c r="G281" s="4">
        <f>INDEX('Paste Calib Data'!$1:$1048576,MATCH($A$265,'Paste Calib Data'!$A:$A,0)+(ROW()-ROW($A$265)-1),COLUMN()-1)</f>
        <v>133.96738999999999</v>
      </c>
      <c r="H281" s="4">
        <f>INDEX('Paste Calib Data'!$1:$1048576,MATCH($A$265,'Paste Calib Data'!$A:$A,0)+(ROW()-ROW($A$265)-1),COLUMN()-1)</f>
        <v>140.013586</v>
      </c>
      <c r="I281" s="4">
        <f>INDEX('Paste Calib Data'!$1:$1048576,MATCH($A$265,'Paste Calib Data'!$A:$A,0)+(ROW()-ROW($A$265)-1),COLUMN()-1)</f>
        <v>140.013586</v>
      </c>
      <c r="J281" s="4">
        <f>INDEX('Paste Calib Data'!$1:$1048576,MATCH($A$265,'Paste Calib Data'!$A:$A,0)+(ROW()-ROW($A$265)-1),COLUMN()-1)</f>
        <v>140.013586</v>
      </c>
      <c r="K281" s="4">
        <f>INDEX('Paste Calib Data'!$1:$1048576,MATCH($A$265,'Paste Calib Data'!$A:$A,0)+(ROW()-ROW($A$265)-1),COLUMN()-1)</f>
        <v>144.972825</v>
      </c>
      <c r="L281" s="4">
        <f>INDEX('Paste Calib Data'!$1:$1048576,MATCH($A$265,'Paste Calib Data'!$A:$A,0)+(ROW()-ROW($A$265)-1),COLUMN()-1)</f>
        <v>144.972825</v>
      </c>
      <c r="M281" s="4">
        <f>INDEX('Paste Calib Data'!$1:$1048576,MATCH($A$265,'Paste Calib Data'!$A:$A,0)+(ROW()-ROW($A$265)-1),COLUMN()-1)</f>
        <v>144.972825</v>
      </c>
      <c r="N281" s="4">
        <f>INDEX('Paste Calib Data'!$1:$1048576,MATCH($A$265,'Paste Calib Data'!$A:$A,0)+(ROW()-ROW($A$265)-1),COLUMN()-1)</f>
        <v>144.972825</v>
      </c>
      <c r="O281" s="4">
        <f>INDEX('Paste Calib Data'!$1:$1048576,MATCH($A$265,'Paste Calib Data'!$A:$A,0)+(ROW()-ROW($A$265)-1),COLUMN()-1)</f>
        <v>144.972825</v>
      </c>
      <c r="P281" s="4">
        <f>INDEX('Paste Calib Data'!$1:$1048576,MATCH($A$265,'Paste Calib Data'!$A:$A,0)+(ROW()-ROW($A$265)-1),COLUMN()-1)</f>
        <v>144.972825</v>
      </c>
      <c r="Q281" s="4">
        <f>INDEX('Paste Calib Data'!$1:$1048576,MATCH($A$265,'Paste Calib Data'!$A:$A,0)+(ROW()-ROW($A$265)-1),COLUMN()-1)</f>
        <v>144.972825</v>
      </c>
      <c r="R281" s="4">
        <f>INDEX('Paste Calib Data'!$1:$1048576,MATCH($A$265,'Paste Calib Data'!$A:$A,0)+(ROW()-ROW($A$265)-1),COLUMN()-1)</f>
        <v>144.972825</v>
      </c>
      <c r="S281" s="12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12">
        <f t="shared" si="143"/>
        <v>101.222825</v>
      </c>
      <c r="C282" s="4">
        <f>INDEX('Paste Calib Data'!$1:$1048576,MATCH($A$265,'Paste Calib Data'!$A:$A,0)+(ROW()-ROW($A$265)-1),COLUMN()-1)</f>
        <v>101.222825</v>
      </c>
      <c r="D282" s="4">
        <f>INDEX('Paste Calib Data'!$1:$1048576,MATCH($A$265,'Paste Calib Data'!$A:$A,0)+(ROW()-ROW($A$265)-1),COLUMN()-1)</f>
        <v>107.40488999999999</v>
      </c>
      <c r="E282" s="4">
        <f>INDEX('Paste Calib Data'!$1:$1048576,MATCH($A$265,'Paste Calib Data'!$A:$A,0)+(ROW()-ROW($A$265)-1),COLUMN()-1)</f>
        <v>117.05162900000001</v>
      </c>
      <c r="F282" s="4">
        <f>INDEX('Paste Calib Data'!$1:$1048576,MATCH($A$265,'Paste Calib Data'!$A:$A,0)+(ROW()-ROW($A$265)-1),COLUMN()-1)</f>
        <v>122.010868</v>
      </c>
      <c r="G282" s="4">
        <f>INDEX('Paste Calib Data'!$1:$1048576,MATCH($A$265,'Paste Calib Data'!$A:$A,0)+(ROW()-ROW($A$265)-1),COLUMN()-1)</f>
        <v>133.01630299999999</v>
      </c>
      <c r="H282" s="4">
        <f>INDEX('Paste Calib Data'!$1:$1048576,MATCH($A$265,'Paste Calib Data'!$A:$A,0)+(ROW()-ROW($A$265)-1),COLUMN()-1)</f>
        <v>142.527173</v>
      </c>
      <c r="I282" s="4">
        <f>INDEX('Paste Calib Data'!$1:$1048576,MATCH($A$265,'Paste Calib Data'!$A:$A,0)+(ROW()-ROW($A$265)-1),COLUMN()-1)</f>
        <v>142.527173</v>
      </c>
      <c r="J282" s="4">
        <f>INDEX('Paste Calib Data'!$1:$1048576,MATCH($A$265,'Paste Calib Data'!$A:$A,0)+(ROW()-ROW($A$265)-1),COLUMN()-1)</f>
        <v>142.527173</v>
      </c>
      <c r="K282" s="4">
        <f>INDEX('Paste Calib Data'!$1:$1048576,MATCH($A$265,'Paste Calib Data'!$A:$A,0)+(ROW()-ROW($A$265)-1),COLUMN()-1)</f>
        <v>144.972825</v>
      </c>
      <c r="L282" s="4">
        <f>INDEX('Paste Calib Data'!$1:$1048576,MATCH($A$265,'Paste Calib Data'!$A:$A,0)+(ROW()-ROW($A$265)-1),COLUMN()-1)</f>
        <v>144.972825</v>
      </c>
      <c r="M282" s="4">
        <f>INDEX('Paste Calib Data'!$1:$1048576,MATCH($A$265,'Paste Calib Data'!$A:$A,0)+(ROW()-ROW($A$265)-1),COLUMN()-1)</f>
        <v>144.972825</v>
      </c>
      <c r="N282" s="4">
        <f>INDEX('Paste Calib Data'!$1:$1048576,MATCH($A$265,'Paste Calib Data'!$A:$A,0)+(ROW()-ROW($A$265)-1),COLUMN()-1)</f>
        <v>144.972825</v>
      </c>
      <c r="O282" s="4">
        <f>INDEX('Paste Calib Data'!$1:$1048576,MATCH($A$265,'Paste Calib Data'!$A:$A,0)+(ROW()-ROW($A$265)-1),COLUMN()-1)</f>
        <v>144.972825</v>
      </c>
      <c r="P282" s="4">
        <f>INDEX('Paste Calib Data'!$1:$1048576,MATCH($A$265,'Paste Calib Data'!$A:$A,0)+(ROW()-ROW($A$265)-1),COLUMN()-1)</f>
        <v>144.972825</v>
      </c>
      <c r="Q282" s="4">
        <f>INDEX('Paste Calib Data'!$1:$1048576,MATCH($A$265,'Paste Calib Data'!$A:$A,0)+(ROW()-ROW($A$265)-1),COLUMN()-1)</f>
        <v>144.972825</v>
      </c>
      <c r="R282" s="4">
        <f>INDEX('Paste Calib Data'!$1:$1048576,MATCH($A$265,'Paste Calib Data'!$A:$A,0)+(ROW()-ROW($A$265)-1),COLUMN()-1)</f>
        <v>144.972825</v>
      </c>
      <c r="S282" s="12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12">
        <f t="shared" si="143"/>
        <v>98.980976999999996</v>
      </c>
      <c r="C283" s="4">
        <f>INDEX('Paste Calib Data'!$1:$1048576,MATCH($A$265,'Paste Calib Data'!$A:$A,0)+(ROW()-ROW($A$265)-1),COLUMN()-1)</f>
        <v>98.980976999999996</v>
      </c>
      <c r="D283" s="4">
        <f>INDEX('Paste Calib Data'!$1:$1048576,MATCH($A$265,'Paste Calib Data'!$A:$A,0)+(ROW()-ROW($A$265)-1),COLUMN()-1)</f>
        <v>107.472825</v>
      </c>
      <c r="E283" s="4">
        <f>INDEX('Paste Calib Data'!$1:$1048576,MATCH($A$265,'Paste Calib Data'!$A:$A,0)+(ROW()-ROW($A$265)-1),COLUMN()-1)</f>
        <v>116.032608</v>
      </c>
      <c r="F283" s="4">
        <f>INDEX('Paste Calib Data'!$1:$1048576,MATCH($A$265,'Paste Calib Data'!$A:$A,0)+(ROW()-ROW($A$265)-1),COLUMN()-1)</f>
        <v>122.010868</v>
      </c>
      <c r="G283" s="4">
        <f>INDEX('Paste Calib Data'!$1:$1048576,MATCH($A$265,'Paste Calib Data'!$A:$A,0)+(ROW()-ROW($A$265)-1),COLUMN()-1)</f>
        <v>133.01630299999999</v>
      </c>
      <c r="H283" s="4">
        <f>INDEX('Paste Calib Data'!$1:$1048576,MATCH($A$265,'Paste Calib Data'!$A:$A,0)+(ROW()-ROW($A$265)-1),COLUMN()-1)</f>
        <v>137.02445499999999</v>
      </c>
      <c r="I283" s="4">
        <f>INDEX('Paste Calib Data'!$1:$1048576,MATCH($A$265,'Paste Calib Data'!$A:$A,0)+(ROW()-ROW($A$265)-1),COLUMN()-1)</f>
        <v>141.98369400000001</v>
      </c>
      <c r="J283" s="4">
        <f>INDEX('Paste Calib Data'!$1:$1048576,MATCH($A$265,'Paste Calib Data'!$A:$A,0)+(ROW()-ROW($A$265)-1),COLUMN()-1)</f>
        <v>141.98369400000001</v>
      </c>
      <c r="K283" s="4">
        <f>INDEX('Paste Calib Data'!$1:$1048576,MATCH($A$265,'Paste Calib Data'!$A:$A,0)+(ROW()-ROW($A$265)-1),COLUMN()-1)</f>
        <v>144.972825</v>
      </c>
      <c r="L283" s="4">
        <f>INDEX('Paste Calib Data'!$1:$1048576,MATCH($A$265,'Paste Calib Data'!$A:$A,0)+(ROW()-ROW($A$265)-1),COLUMN()-1)</f>
        <v>144.972825</v>
      </c>
      <c r="M283" s="4">
        <f>INDEX('Paste Calib Data'!$1:$1048576,MATCH($A$265,'Paste Calib Data'!$A:$A,0)+(ROW()-ROW($A$265)-1),COLUMN()-1)</f>
        <v>144.972825</v>
      </c>
      <c r="N283" s="4">
        <f>INDEX('Paste Calib Data'!$1:$1048576,MATCH($A$265,'Paste Calib Data'!$A:$A,0)+(ROW()-ROW($A$265)-1),COLUMN()-1)</f>
        <v>144.972825</v>
      </c>
      <c r="O283" s="4">
        <f>INDEX('Paste Calib Data'!$1:$1048576,MATCH($A$265,'Paste Calib Data'!$A:$A,0)+(ROW()-ROW($A$265)-1),COLUMN()-1)</f>
        <v>144.972825</v>
      </c>
      <c r="P283" s="4">
        <f>INDEX('Paste Calib Data'!$1:$1048576,MATCH($A$265,'Paste Calib Data'!$A:$A,0)+(ROW()-ROW($A$265)-1),COLUMN()-1)</f>
        <v>144.972825</v>
      </c>
      <c r="Q283" s="4">
        <f>INDEX('Paste Calib Data'!$1:$1048576,MATCH($A$265,'Paste Calib Data'!$A:$A,0)+(ROW()-ROW($A$265)-1),COLUMN()-1)</f>
        <v>144.972825</v>
      </c>
      <c r="R283" s="4">
        <f>INDEX('Paste Calib Data'!$1:$1048576,MATCH($A$265,'Paste Calib Data'!$A:$A,0)+(ROW()-ROW($A$265)-1),COLUMN()-1)</f>
        <v>144.972825</v>
      </c>
      <c r="S283" s="12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12">
        <f t="shared" si="143"/>
        <v>95.720107999999996</v>
      </c>
      <c r="C284" s="4">
        <f>INDEX('Paste Calib Data'!$1:$1048576,MATCH($A$265,'Paste Calib Data'!$A:$A,0)+(ROW()-ROW($A$265)-1),COLUMN()-1)</f>
        <v>95.720107999999996</v>
      </c>
      <c r="D284" s="4">
        <f>INDEX('Paste Calib Data'!$1:$1048576,MATCH($A$265,'Paste Calib Data'!$A:$A,0)+(ROW()-ROW($A$265)-1),COLUMN()-1)</f>
        <v>102.98913</v>
      </c>
      <c r="E284" s="4">
        <f>INDEX('Paste Calib Data'!$1:$1048576,MATCH($A$265,'Paste Calib Data'!$A:$A,0)+(ROW()-ROW($A$265)-1),COLUMN()-1)</f>
        <v>108.96738999999999</v>
      </c>
      <c r="F284" s="4">
        <f>INDEX('Paste Calib Data'!$1:$1048576,MATCH($A$265,'Paste Calib Data'!$A:$A,0)+(ROW()-ROW($A$265)-1),COLUMN()-1)</f>
        <v>114.945651</v>
      </c>
      <c r="G284" s="4">
        <f>INDEX('Paste Calib Data'!$1:$1048576,MATCH($A$265,'Paste Calib Data'!$A:$A,0)+(ROW()-ROW($A$265)-1),COLUMN()-1)</f>
        <v>119.972825</v>
      </c>
      <c r="H284" s="4">
        <f>INDEX('Paste Calib Data'!$1:$1048576,MATCH($A$265,'Paste Calib Data'!$A:$A,0)+(ROW()-ROW($A$265)-1),COLUMN()-1)</f>
        <v>122.010868</v>
      </c>
      <c r="I284" s="4">
        <f>INDEX('Paste Calib Data'!$1:$1048576,MATCH($A$265,'Paste Calib Data'!$A:$A,0)+(ROW()-ROW($A$265)-1),COLUMN()-1)</f>
        <v>131.521738</v>
      </c>
      <c r="J284" s="4">
        <f>INDEX('Paste Calib Data'!$1:$1048576,MATCH($A$265,'Paste Calib Data'!$A:$A,0)+(ROW()-ROW($A$265)-1),COLUMN()-1)</f>
        <v>131.521738</v>
      </c>
      <c r="K284" s="4">
        <f>INDEX('Paste Calib Data'!$1:$1048576,MATCH($A$265,'Paste Calib Data'!$A:$A,0)+(ROW()-ROW($A$265)-1),COLUMN()-1)</f>
        <v>144.972825</v>
      </c>
      <c r="L284" s="4">
        <f>INDEX('Paste Calib Data'!$1:$1048576,MATCH($A$265,'Paste Calib Data'!$A:$A,0)+(ROW()-ROW($A$265)-1),COLUMN()-1)</f>
        <v>144.972825</v>
      </c>
      <c r="M284" s="4">
        <f>INDEX('Paste Calib Data'!$1:$1048576,MATCH($A$265,'Paste Calib Data'!$A:$A,0)+(ROW()-ROW($A$265)-1),COLUMN()-1)</f>
        <v>144.972825</v>
      </c>
      <c r="N284" s="4">
        <f>INDEX('Paste Calib Data'!$1:$1048576,MATCH($A$265,'Paste Calib Data'!$A:$A,0)+(ROW()-ROW($A$265)-1),COLUMN()-1)</f>
        <v>144.972825</v>
      </c>
      <c r="O284" s="4">
        <f>INDEX('Paste Calib Data'!$1:$1048576,MATCH($A$265,'Paste Calib Data'!$A:$A,0)+(ROW()-ROW($A$265)-1),COLUMN()-1)</f>
        <v>144.972825</v>
      </c>
      <c r="P284" s="4">
        <f>INDEX('Paste Calib Data'!$1:$1048576,MATCH($A$265,'Paste Calib Data'!$A:$A,0)+(ROW()-ROW($A$265)-1),COLUMN()-1)</f>
        <v>144.972825</v>
      </c>
      <c r="Q284" s="4">
        <f>INDEX('Paste Calib Data'!$1:$1048576,MATCH($A$265,'Paste Calib Data'!$A:$A,0)+(ROW()-ROW($A$265)-1),COLUMN()-1)</f>
        <v>144.972825</v>
      </c>
      <c r="R284" s="4">
        <f>INDEX('Paste Calib Data'!$1:$1048576,MATCH($A$265,'Paste Calib Data'!$A:$A,0)+(ROW()-ROW($A$265)-1),COLUMN()-1)</f>
        <v>144.972825</v>
      </c>
      <c r="S284" s="12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12">
        <f t="shared" si="143"/>
        <v>79.755433999999994</v>
      </c>
      <c r="C285" s="4">
        <f>INDEX('Paste Calib Data'!$1:$1048576,MATCH($A$265,'Paste Calib Data'!$A:$A,0)+(ROW()-ROW($A$265)-1),COLUMN()-1)</f>
        <v>79.755433999999994</v>
      </c>
      <c r="D285" s="4">
        <f>INDEX('Paste Calib Data'!$1:$1048576,MATCH($A$265,'Paste Calib Data'!$A:$A,0)+(ROW()-ROW($A$265)-1),COLUMN()-1)</f>
        <v>93.002717000000004</v>
      </c>
      <c r="E285" s="4">
        <f>INDEX('Paste Calib Data'!$1:$1048576,MATCH($A$265,'Paste Calib Data'!$A:$A,0)+(ROW()-ROW($A$265)-1),COLUMN()-1)</f>
        <v>93.817933999999994</v>
      </c>
      <c r="F285" s="4">
        <f>INDEX('Paste Calib Data'!$1:$1048576,MATCH($A$265,'Paste Calib Data'!$A:$A,0)+(ROW()-ROW($A$265)-1),COLUMN()-1)</f>
        <v>94.701086000000004</v>
      </c>
      <c r="G285" s="4">
        <f>INDEX('Paste Calib Data'!$1:$1048576,MATCH($A$265,'Paste Calib Data'!$A:$A,0)+(ROW()-ROW($A$265)-1),COLUMN()-1)</f>
        <v>99.999999000000003</v>
      </c>
      <c r="H285" s="4">
        <f>INDEX('Paste Calib Data'!$1:$1048576,MATCH($A$265,'Paste Calib Data'!$A:$A,0)+(ROW()-ROW($A$265)-1),COLUMN()-1)</f>
        <v>101.019021</v>
      </c>
      <c r="I285" s="4">
        <f>INDEX('Paste Calib Data'!$1:$1048576,MATCH($A$265,'Paste Calib Data'!$A:$A,0)+(ROW()-ROW($A$265)-1),COLUMN()-1)</f>
        <v>102.98913</v>
      </c>
      <c r="J285" s="4">
        <f>INDEX('Paste Calib Data'!$1:$1048576,MATCH($A$265,'Paste Calib Data'!$A:$A,0)+(ROW()-ROW($A$265)-1),COLUMN()-1)</f>
        <v>102.98913</v>
      </c>
      <c r="K285" s="4">
        <f>INDEX('Paste Calib Data'!$1:$1048576,MATCH($A$265,'Paste Calib Data'!$A:$A,0)+(ROW()-ROW($A$265)-1),COLUMN()-1)</f>
        <v>102.98913</v>
      </c>
      <c r="L285" s="4">
        <f>INDEX('Paste Calib Data'!$1:$1048576,MATCH($A$265,'Paste Calib Data'!$A:$A,0)+(ROW()-ROW($A$265)-1),COLUMN()-1)</f>
        <v>102.98913</v>
      </c>
      <c r="M285" s="4">
        <f>INDEX('Paste Calib Data'!$1:$1048576,MATCH($A$265,'Paste Calib Data'!$A:$A,0)+(ROW()-ROW($A$265)-1),COLUMN()-1)</f>
        <v>102.98913</v>
      </c>
      <c r="N285" s="4">
        <f>INDEX('Paste Calib Data'!$1:$1048576,MATCH($A$265,'Paste Calib Data'!$A:$A,0)+(ROW()-ROW($A$265)-1),COLUMN()-1)</f>
        <v>102.98913</v>
      </c>
      <c r="O285" s="4">
        <f>INDEX('Paste Calib Data'!$1:$1048576,MATCH($A$265,'Paste Calib Data'!$A:$A,0)+(ROW()-ROW($A$265)-1),COLUMN()-1)</f>
        <v>102.98913</v>
      </c>
      <c r="P285" s="4">
        <f>INDEX('Paste Calib Data'!$1:$1048576,MATCH($A$265,'Paste Calib Data'!$A:$A,0)+(ROW()-ROW($A$265)-1),COLUMN()-1)</f>
        <v>102.98913</v>
      </c>
      <c r="Q285" s="4">
        <f>INDEX('Paste Calib Data'!$1:$1048576,MATCH($A$265,'Paste Calib Data'!$A:$A,0)+(ROW()-ROW($A$265)-1),COLUMN()-1)</f>
        <v>102.98913</v>
      </c>
      <c r="R285" s="4">
        <f>INDEX('Paste Calib Data'!$1:$1048576,MATCH($A$265,'Paste Calib Data'!$A:$A,0)+(ROW()-ROW($A$265)-1),COLUMN()-1)</f>
        <v>102.98913</v>
      </c>
      <c r="S285" s="12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12">
        <f t="shared" si="143"/>
        <v>70.991847000000007</v>
      </c>
      <c r="C286" s="4">
        <f>INDEX('Paste Calib Data'!$1:$1048576,MATCH($A$265,'Paste Calib Data'!$A:$A,0)+(ROW()-ROW($A$265)-1),COLUMN()-1)</f>
        <v>70.991847000000007</v>
      </c>
      <c r="D286" s="4">
        <f>INDEX('Paste Calib Data'!$1:$1048576,MATCH($A$265,'Paste Calib Data'!$A:$A,0)+(ROW()-ROW($A$265)-1),COLUMN()-1)</f>
        <v>70.991847000000007</v>
      </c>
      <c r="E286" s="4">
        <f>INDEX('Paste Calib Data'!$1:$1048576,MATCH($A$265,'Paste Calib Data'!$A:$A,0)+(ROW()-ROW($A$265)-1),COLUMN()-1)</f>
        <v>70.991847000000007</v>
      </c>
      <c r="F286" s="4">
        <f>INDEX('Paste Calib Data'!$1:$1048576,MATCH($A$265,'Paste Calib Data'!$A:$A,0)+(ROW()-ROW($A$265)-1),COLUMN()-1)</f>
        <v>70.991847000000007</v>
      </c>
      <c r="G286" s="4">
        <f>INDEX('Paste Calib Data'!$1:$1048576,MATCH($A$265,'Paste Calib Data'!$A:$A,0)+(ROW()-ROW($A$265)-1),COLUMN()-1)</f>
        <v>70.991847000000007</v>
      </c>
      <c r="H286" s="4">
        <f>INDEX('Paste Calib Data'!$1:$1048576,MATCH($A$265,'Paste Calib Data'!$A:$A,0)+(ROW()-ROW($A$265)-1),COLUMN()-1)</f>
        <v>70.991847000000007</v>
      </c>
      <c r="I286" s="4">
        <f>INDEX('Paste Calib Data'!$1:$1048576,MATCH($A$265,'Paste Calib Data'!$A:$A,0)+(ROW()-ROW($A$265)-1),COLUMN()-1)</f>
        <v>70.991847000000007</v>
      </c>
      <c r="J286" s="4">
        <f>INDEX('Paste Calib Data'!$1:$1048576,MATCH($A$265,'Paste Calib Data'!$A:$A,0)+(ROW()-ROW($A$265)-1),COLUMN()-1)</f>
        <v>70.991847000000007</v>
      </c>
      <c r="K286" s="4">
        <f>INDEX('Paste Calib Data'!$1:$1048576,MATCH($A$265,'Paste Calib Data'!$A:$A,0)+(ROW()-ROW($A$265)-1),COLUMN()-1)</f>
        <v>69.972825</v>
      </c>
      <c r="L286" s="4">
        <f>INDEX('Paste Calib Data'!$1:$1048576,MATCH($A$265,'Paste Calib Data'!$A:$A,0)+(ROW()-ROW($A$265)-1),COLUMN()-1)</f>
        <v>69.972825</v>
      </c>
      <c r="M286" s="4">
        <f>INDEX('Paste Calib Data'!$1:$1048576,MATCH($A$265,'Paste Calib Data'!$A:$A,0)+(ROW()-ROW($A$265)-1),COLUMN()-1)</f>
        <v>69.972825</v>
      </c>
      <c r="N286" s="4">
        <f>INDEX('Paste Calib Data'!$1:$1048576,MATCH($A$265,'Paste Calib Data'!$A:$A,0)+(ROW()-ROW($A$265)-1),COLUMN()-1)</f>
        <v>69.972825</v>
      </c>
      <c r="O286" s="4">
        <f>INDEX('Paste Calib Data'!$1:$1048576,MATCH($A$265,'Paste Calib Data'!$A:$A,0)+(ROW()-ROW($A$265)-1),COLUMN()-1)</f>
        <v>69.972825</v>
      </c>
      <c r="P286" s="4">
        <f>INDEX('Paste Calib Data'!$1:$1048576,MATCH($A$265,'Paste Calib Data'!$A:$A,0)+(ROW()-ROW($A$265)-1),COLUMN()-1)</f>
        <v>69.972825</v>
      </c>
      <c r="Q286" s="4">
        <f>INDEX('Paste Calib Data'!$1:$1048576,MATCH($A$265,'Paste Calib Data'!$A:$A,0)+(ROW()-ROW($A$265)-1),COLUMN()-1)</f>
        <v>69.972825</v>
      </c>
      <c r="R286" s="4">
        <f>INDEX('Paste Calib Data'!$1:$1048576,MATCH($A$265,'Paste Calib Data'!$A:$A,0)+(ROW()-ROW($A$265)-1),COLUMN()-1)</f>
        <v>69.972825</v>
      </c>
      <c r="S286" s="12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12">
        <f t="shared" si="143"/>
        <v>0</v>
      </c>
      <c r="C287" s="4">
        <f>INDEX('Paste Calib Data'!$1:$1048576,MATCH($A$265,'Paste Calib Data'!$A:$A,0)+(ROW()-ROW($A$265)-1),COLUMN()-1)</f>
        <v>0</v>
      </c>
      <c r="D287" s="4">
        <f>INDEX('Paste Calib Data'!$1:$1048576,MATCH($A$265,'Paste Calib Data'!$A:$A,0)+(ROW()-ROW($A$265)-1),COLUMN()-1)</f>
        <v>0</v>
      </c>
      <c r="E287" s="4">
        <f>INDEX('Paste Calib Data'!$1:$1048576,MATCH($A$265,'Paste Calib Data'!$A:$A,0)+(ROW()-ROW($A$265)-1),COLUMN()-1)</f>
        <v>0</v>
      </c>
      <c r="F287" s="4">
        <f>INDEX('Paste Calib Data'!$1:$1048576,MATCH($A$265,'Paste Calib Data'!$A:$A,0)+(ROW()-ROW($A$265)-1),COLUMN()-1)</f>
        <v>0</v>
      </c>
      <c r="G287" s="4">
        <f>INDEX('Paste Calib Data'!$1:$1048576,MATCH($A$265,'Paste Calib Data'!$A:$A,0)+(ROW()-ROW($A$265)-1),COLUMN()-1)</f>
        <v>0</v>
      </c>
      <c r="H287" s="4">
        <f>INDEX('Paste Calib Data'!$1:$1048576,MATCH($A$265,'Paste Calib Data'!$A:$A,0)+(ROW()-ROW($A$265)-1),COLUMN()-1)</f>
        <v>0</v>
      </c>
      <c r="I287" s="4">
        <f>INDEX('Paste Calib Data'!$1:$1048576,MATCH($A$265,'Paste Calib Data'!$A:$A,0)+(ROW()-ROW($A$265)-1),COLUMN()-1)</f>
        <v>0</v>
      </c>
      <c r="J287" s="4">
        <f>INDEX('Paste Calib Data'!$1:$1048576,MATCH($A$265,'Paste Calib Data'!$A:$A,0)+(ROW()-ROW($A$265)-1),COLUMN()-1)</f>
        <v>0</v>
      </c>
      <c r="K287" s="4">
        <f>INDEX('Paste Calib Data'!$1:$1048576,MATCH($A$265,'Paste Calib Data'!$A:$A,0)+(ROW()-ROW($A$265)-1),COLUMN()-1)</f>
        <v>0</v>
      </c>
      <c r="L287" s="4">
        <f>INDEX('Paste Calib Data'!$1:$1048576,MATCH($A$265,'Paste Calib Data'!$A:$A,0)+(ROW()-ROW($A$265)-1),COLUMN()-1)</f>
        <v>0</v>
      </c>
      <c r="M287" s="4">
        <f>INDEX('Paste Calib Data'!$1:$1048576,MATCH($A$265,'Paste Calib Data'!$A:$A,0)+(ROW()-ROW($A$265)-1),COLUMN()-1)</f>
        <v>0</v>
      </c>
      <c r="N287" s="4">
        <f>INDEX('Paste Calib Data'!$1:$1048576,MATCH($A$265,'Paste Calib Data'!$A:$A,0)+(ROW()-ROW($A$265)-1),COLUMN()-1)</f>
        <v>0</v>
      </c>
      <c r="O287" s="4">
        <f>INDEX('Paste Calib Data'!$1:$1048576,MATCH($A$265,'Paste Calib Data'!$A:$A,0)+(ROW()-ROW($A$265)-1),COLUMN()-1)</f>
        <v>0</v>
      </c>
      <c r="P287" s="4">
        <f>INDEX('Paste Calib Data'!$1:$1048576,MATCH($A$265,'Paste Calib Data'!$A:$A,0)+(ROW()-ROW($A$265)-1),COLUMN()-1)</f>
        <v>0</v>
      </c>
      <c r="Q287" s="4">
        <f>INDEX('Paste Calib Data'!$1:$1048576,MATCH($A$265,'Paste Calib Data'!$A:$A,0)+(ROW()-ROW($A$265)-1),COLUMN()-1)</f>
        <v>0</v>
      </c>
      <c r="R287" s="4">
        <f>INDEX('Paste Calib Data'!$1:$1048576,MATCH($A$265,'Paste Calib Data'!$A:$A,0)+(ROW()-ROW($A$265)-1),COLUMN()-1)</f>
        <v>0</v>
      </c>
      <c r="S287" s="12">
        <f t="shared" si="144"/>
        <v>0</v>
      </c>
    </row>
    <row r="288" spans="1:19" x14ac:dyDescent="0.25">
      <c r="A288" s="13">
        <f>A287+1</f>
        <v>4001</v>
      </c>
      <c r="B288" s="12">
        <f>B287</f>
        <v>0</v>
      </c>
      <c r="C288" s="12">
        <f>C287</f>
        <v>0</v>
      </c>
      <c r="D288" s="12">
        <f t="shared" ref="D288:S288" si="145">D287</f>
        <v>0</v>
      </c>
      <c r="E288" s="12">
        <f t="shared" si="145"/>
        <v>0</v>
      </c>
      <c r="F288" s="12">
        <f t="shared" si="145"/>
        <v>0</v>
      </c>
      <c r="G288" s="12">
        <f t="shared" si="145"/>
        <v>0</v>
      </c>
      <c r="H288" s="12">
        <f t="shared" si="145"/>
        <v>0</v>
      </c>
      <c r="I288" s="12">
        <f t="shared" si="145"/>
        <v>0</v>
      </c>
      <c r="J288" s="12">
        <f t="shared" si="145"/>
        <v>0</v>
      </c>
      <c r="K288" s="12">
        <f t="shared" si="145"/>
        <v>0</v>
      </c>
      <c r="L288" s="12">
        <f t="shared" si="145"/>
        <v>0</v>
      </c>
      <c r="M288" s="12">
        <f t="shared" si="145"/>
        <v>0</v>
      </c>
      <c r="N288" s="12">
        <f t="shared" si="145"/>
        <v>0</v>
      </c>
      <c r="O288" s="12">
        <f t="shared" si="145"/>
        <v>0</v>
      </c>
      <c r="P288" s="12">
        <f t="shared" si="145"/>
        <v>0</v>
      </c>
      <c r="Q288" s="12">
        <f t="shared" si="145"/>
        <v>0</v>
      </c>
      <c r="R288" s="12">
        <f t="shared" si="145"/>
        <v>0</v>
      </c>
      <c r="S288" s="12">
        <f t="shared" si="145"/>
        <v>0</v>
      </c>
    </row>
    <row r="290" spans="1:6" x14ac:dyDescent="0.25">
      <c r="A290" s="17" t="s">
        <v>191</v>
      </c>
      <c r="B290" s="51" t="str">
        <f>INDEX('Paste Calib Data'!$1:$1048576,MATCH($A$290,'Paste Calib Data'!$A:$A,0)+(ROW()-ROW($A$290)),COLUMN())</f>
        <v>Fuel Limiter, Table Selection</v>
      </c>
      <c r="C290" s="51"/>
      <c r="D290" s="51"/>
      <c r="E290" s="51"/>
      <c r="F290" s="51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8">
        <f>INDEX('Paste Calib Data'!$1:$1048576,MATCH($A$290,'Paste Calib Data'!$A:$A,0)+(ROW()-ROW($A$290)),COLUMN())</f>
        <v>0</v>
      </c>
      <c r="C292" s="8">
        <f>INDEX('Paste Calib Data'!$1:$1048576,MATCH($A$290,'Paste Calib Data'!$A:$A,0)+(ROW()-ROW($A$290)),COLUMN())</f>
        <v>1</v>
      </c>
      <c r="D292" s="8">
        <f>INDEX('Paste Calib Data'!$1:$1048576,MATCH($A$290,'Paste Calib Data'!$A:$A,0)+(ROW()-ROW($A$290)),COLUMN())</f>
        <v>2</v>
      </c>
      <c r="E292" s="8">
        <f>INDEX('Paste Calib Data'!$1:$1048576,MATCH($A$290,'Paste Calib Data'!$A:$A,0)+(ROW()-ROW($A$290)),COLUMN())</f>
        <v>3</v>
      </c>
      <c r="F292" s="8">
        <f>INDEX('Paste Calib Data'!$1:$1048576,MATCH($A$290,'Paste Calib Data'!$A:$A,0)+(ROW()-ROW($A$290)),COLUMN())</f>
        <v>3.99</v>
      </c>
    </row>
    <row r="293" spans="1:6" x14ac:dyDescent="0.25">
      <c r="A293" s="13">
        <f>A294-1</f>
        <v>1449</v>
      </c>
      <c r="B293" s="16">
        <f>B294</f>
        <v>113.519024</v>
      </c>
      <c r="C293" s="16">
        <f t="shared" ref="C293:F293" si="146">C294</f>
        <v>113.58695899999999</v>
      </c>
      <c r="D293" s="16">
        <f t="shared" si="146"/>
        <v>113.58695899999999</v>
      </c>
      <c r="E293" s="16">
        <f t="shared" si="146"/>
        <v>113.58695899999999</v>
      </c>
      <c r="F293" s="16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4">
        <f>INDEX('Paste Calib Data'!$1:$1048576,MATCH($A$290,'Paste Calib Data'!$A:$A,0)+(ROW()-ROW($A$290)-1),COLUMN())</f>
        <v>113.519024</v>
      </c>
      <c r="C294" s="4">
        <f>INDEX('Paste Calib Data'!$1:$1048576,MATCH($A$290,'Paste Calib Data'!$A:$A,0)+(ROW()-ROW($A$290)-1),COLUMN())</f>
        <v>113.58695899999999</v>
      </c>
      <c r="D294" s="4">
        <f>INDEX('Paste Calib Data'!$1:$1048576,MATCH($A$290,'Paste Calib Data'!$A:$A,0)+(ROW()-ROW($A$290)-1),COLUMN())</f>
        <v>113.58695899999999</v>
      </c>
      <c r="E294" s="4">
        <f>INDEX('Paste Calib Data'!$1:$1048576,MATCH($A$290,'Paste Calib Data'!$A:$A,0)+(ROW()-ROW($A$290)-1),COLUMN())</f>
        <v>113.58695899999999</v>
      </c>
      <c r="F294" s="4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4">
        <f>INDEX('Paste Calib Data'!$1:$1048576,MATCH($A$290,'Paste Calib Data'!$A:$A,0)+(ROW()-ROW($A$290)-1),COLUMN())</f>
        <v>116.032611</v>
      </c>
      <c r="C295" s="4">
        <f>INDEX('Paste Calib Data'!$1:$1048576,MATCH($A$290,'Paste Calib Data'!$A:$A,0)+(ROW()-ROW($A$290)-1),COLUMN())</f>
        <v>114.19837200000001</v>
      </c>
      <c r="D295" s="4">
        <f>INDEX('Paste Calib Data'!$1:$1048576,MATCH($A$290,'Paste Calib Data'!$A:$A,0)+(ROW()-ROW($A$290)-1),COLUMN())</f>
        <v>113.519024</v>
      </c>
      <c r="E295" s="4">
        <f>INDEX('Paste Calib Data'!$1:$1048576,MATCH($A$290,'Paste Calib Data'!$A:$A,0)+(ROW()-ROW($A$290)-1),COLUMN())</f>
        <v>113.519024</v>
      </c>
      <c r="F295" s="4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4">
        <f>INDEX('Paste Calib Data'!$1:$1048576,MATCH($A$290,'Paste Calib Data'!$A:$A,0)+(ROW()-ROW($A$290)-1),COLUMN())</f>
        <v>119.089676</v>
      </c>
      <c r="C296" s="4">
        <f>INDEX('Paste Calib Data'!$1:$1048576,MATCH($A$290,'Paste Calib Data'!$A:$A,0)+(ROW()-ROW($A$290)-1),COLUMN())</f>
        <v>116.576089</v>
      </c>
      <c r="D296" s="4">
        <f>INDEX('Paste Calib Data'!$1:$1048576,MATCH($A$290,'Paste Calib Data'!$A:$A,0)+(ROW()-ROW($A$290)-1),COLUMN())</f>
        <v>118.070655</v>
      </c>
      <c r="E296" s="4">
        <f>INDEX('Paste Calib Data'!$1:$1048576,MATCH($A$290,'Paste Calib Data'!$A:$A,0)+(ROW()-ROW($A$290)-1),COLUMN())</f>
        <v>118.070655</v>
      </c>
      <c r="F296" s="4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4">
        <f>INDEX('Paste Calib Data'!$1:$1048576,MATCH($A$290,'Paste Calib Data'!$A:$A,0)+(ROW()-ROW($A$290)-1),COLUMN())</f>
        <v>115.013589</v>
      </c>
      <c r="C297" s="4">
        <f>INDEX('Paste Calib Data'!$1:$1048576,MATCH($A$290,'Paste Calib Data'!$A:$A,0)+(ROW()-ROW($A$290)-1),COLUMN())</f>
        <v>114.87772</v>
      </c>
      <c r="D297" s="4">
        <f>INDEX('Paste Calib Data'!$1:$1048576,MATCH($A$290,'Paste Calib Data'!$A:$A,0)+(ROW()-ROW($A$290)-1),COLUMN())</f>
        <v>116.032611</v>
      </c>
      <c r="E297" s="4">
        <f>INDEX('Paste Calib Data'!$1:$1048576,MATCH($A$290,'Paste Calib Data'!$A:$A,0)+(ROW()-ROW($A$290)-1),COLUMN())</f>
        <v>116.032611</v>
      </c>
      <c r="F297" s="4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4">
        <f>INDEX('Paste Calib Data'!$1:$1048576,MATCH($A$290,'Paste Calib Data'!$A:$A,0)+(ROW()-ROW($A$290)-1),COLUMN())</f>
        <v>118.817937</v>
      </c>
      <c r="C298" s="4">
        <f>INDEX('Paste Calib Data'!$1:$1048576,MATCH($A$290,'Paste Calib Data'!$A:$A,0)+(ROW()-ROW($A$290)-1),COLUMN())</f>
        <v>118.070655</v>
      </c>
      <c r="D298" s="4">
        <f>INDEX('Paste Calib Data'!$1:$1048576,MATCH($A$290,'Paste Calib Data'!$A:$A,0)+(ROW()-ROW($A$290)-1),COLUMN())</f>
        <v>119.49728500000001</v>
      </c>
      <c r="E298" s="4">
        <f>INDEX('Paste Calib Data'!$1:$1048576,MATCH($A$290,'Paste Calib Data'!$A:$A,0)+(ROW()-ROW($A$290)-1),COLUMN())</f>
        <v>119.49728500000001</v>
      </c>
      <c r="F298" s="4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4">
        <f>INDEX('Paste Calib Data'!$1:$1048576,MATCH($A$290,'Paste Calib Data'!$A:$A,0)+(ROW()-ROW($A$290)-1),COLUMN())</f>
        <v>122.62228500000001</v>
      </c>
      <c r="C299" s="4">
        <f>INDEX('Paste Calib Data'!$1:$1048576,MATCH($A$290,'Paste Calib Data'!$A:$A,0)+(ROW()-ROW($A$290)-1),COLUMN())</f>
        <v>120.380437</v>
      </c>
      <c r="D299" s="4">
        <f>INDEX('Paste Calib Data'!$1:$1048576,MATCH($A$290,'Paste Calib Data'!$A:$A,0)+(ROW()-ROW($A$290)-1),COLUMN())</f>
        <v>122.62228500000001</v>
      </c>
      <c r="E299" s="4">
        <f>INDEX('Paste Calib Data'!$1:$1048576,MATCH($A$290,'Paste Calib Data'!$A:$A,0)+(ROW()-ROW($A$290)-1),COLUMN())</f>
        <v>122.62228500000001</v>
      </c>
      <c r="F299" s="4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4">
        <f>INDEX('Paste Calib Data'!$1:$1048576,MATCH($A$290,'Paste Calib Data'!$A:$A,0)+(ROW()-ROW($A$290)-1),COLUMN())</f>
        <v>126.494568</v>
      </c>
      <c r="C300" s="4">
        <f>INDEX('Paste Calib Data'!$1:$1048576,MATCH($A$290,'Paste Calib Data'!$A:$A,0)+(ROW()-ROW($A$290)-1),COLUMN())</f>
        <v>122.62228500000001</v>
      </c>
      <c r="D300" s="4">
        <f>INDEX('Paste Calib Data'!$1:$1048576,MATCH($A$290,'Paste Calib Data'!$A:$A,0)+(ROW()-ROW($A$290)-1),COLUMN())</f>
        <v>125.00000300000001</v>
      </c>
      <c r="E300" s="4">
        <f>INDEX('Paste Calib Data'!$1:$1048576,MATCH($A$290,'Paste Calib Data'!$A:$A,0)+(ROW()-ROW($A$290)-1),COLUMN())</f>
        <v>125.00000300000001</v>
      </c>
      <c r="F300" s="4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4">
        <f>INDEX('Paste Calib Data'!$1:$1048576,MATCH($A$290,'Paste Calib Data'!$A:$A,0)+(ROW()-ROW($A$290)-1),COLUMN())</f>
        <v>129.415764</v>
      </c>
      <c r="C301" s="4">
        <f>INDEX('Paste Calib Data'!$1:$1048576,MATCH($A$290,'Paste Calib Data'!$A:$A,0)+(ROW()-ROW($A$290)-1),COLUMN())</f>
        <v>128.532611</v>
      </c>
      <c r="D301" s="4">
        <f>INDEX('Paste Calib Data'!$1:$1048576,MATCH($A$290,'Paste Calib Data'!$A:$A,0)+(ROW()-ROW($A$290)-1),COLUMN())</f>
        <v>129.415764</v>
      </c>
      <c r="E301" s="4">
        <f>INDEX('Paste Calib Data'!$1:$1048576,MATCH($A$290,'Paste Calib Data'!$A:$A,0)+(ROW()-ROW($A$290)-1),COLUMN())</f>
        <v>129.415764</v>
      </c>
      <c r="F301" s="4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4">
        <f>INDEX('Paste Calib Data'!$1:$1048576,MATCH($A$290,'Paste Calib Data'!$A:$A,0)+(ROW()-ROW($A$290)-1),COLUMN())</f>
        <v>130.91032899999999</v>
      </c>
      <c r="C302" s="4">
        <f>INDEX('Paste Calib Data'!$1:$1048576,MATCH($A$290,'Paste Calib Data'!$A:$A,0)+(ROW()-ROW($A$290)-1),COLUMN())</f>
        <v>130.36685</v>
      </c>
      <c r="D302" s="4">
        <f>INDEX('Paste Calib Data'!$1:$1048576,MATCH($A$290,'Paste Calib Data'!$A:$A,0)+(ROW()-ROW($A$290)-1),COLUMN())</f>
        <v>130.91032899999999</v>
      </c>
      <c r="E302" s="4">
        <f>INDEX('Paste Calib Data'!$1:$1048576,MATCH($A$290,'Paste Calib Data'!$A:$A,0)+(ROW()-ROW($A$290)-1),COLUMN())</f>
        <v>130.91032899999999</v>
      </c>
      <c r="F302" s="4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4">
        <f>INDEX('Paste Calib Data'!$1:$1048576,MATCH($A$290,'Paste Calib Data'!$A:$A,0)+(ROW()-ROW($A$290)-1),COLUMN())</f>
        <v>131.18206799999999</v>
      </c>
      <c r="C303" s="4">
        <f>INDEX('Paste Calib Data'!$1:$1048576,MATCH($A$290,'Paste Calib Data'!$A:$A,0)+(ROW()-ROW($A$290)-1),COLUMN())</f>
        <v>131.18206799999999</v>
      </c>
      <c r="D303" s="4">
        <f>INDEX('Paste Calib Data'!$1:$1048576,MATCH($A$290,'Paste Calib Data'!$A:$A,0)+(ROW()-ROW($A$290)-1),COLUMN())</f>
        <v>131.18206799999999</v>
      </c>
      <c r="E303" s="4">
        <f>INDEX('Paste Calib Data'!$1:$1048576,MATCH($A$290,'Paste Calib Data'!$A:$A,0)+(ROW()-ROW($A$290)-1),COLUMN())</f>
        <v>131.18206799999999</v>
      </c>
      <c r="F303" s="4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4">
        <f>INDEX('Paste Calib Data'!$1:$1048576,MATCH($A$290,'Paste Calib Data'!$A:$A,0)+(ROW()-ROW($A$290)-1),COLUMN())</f>
        <v>133.28804600000001</v>
      </c>
      <c r="C304" s="4">
        <f>INDEX('Paste Calib Data'!$1:$1048576,MATCH($A$290,'Paste Calib Data'!$A:$A,0)+(ROW()-ROW($A$290)-1),COLUMN())</f>
        <v>133.28804600000001</v>
      </c>
      <c r="D304" s="4">
        <f>INDEX('Paste Calib Data'!$1:$1048576,MATCH($A$290,'Paste Calib Data'!$A:$A,0)+(ROW()-ROW($A$290)-1),COLUMN())</f>
        <v>133.28804600000001</v>
      </c>
      <c r="E304" s="4">
        <f>INDEX('Paste Calib Data'!$1:$1048576,MATCH($A$290,'Paste Calib Data'!$A:$A,0)+(ROW()-ROW($A$290)-1),COLUMN())</f>
        <v>133.28804600000001</v>
      </c>
      <c r="F304" s="4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4">
        <f>INDEX('Paste Calib Data'!$1:$1048576,MATCH($A$290,'Paste Calib Data'!$A:$A,0)+(ROW()-ROW($A$290)-1),COLUMN())</f>
        <v>134.71467699999999</v>
      </c>
      <c r="C305" s="4">
        <f>INDEX('Paste Calib Data'!$1:$1048576,MATCH($A$290,'Paste Calib Data'!$A:$A,0)+(ROW()-ROW($A$290)-1),COLUMN())</f>
        <v>134.71467699999999</v>
      </c>
      <c r="D305" s="4">
        <f>INDEX('Paste Calib Data'!$1:$1048576,MATCH($A$290,'Paste Calib Data'!$A:$A,0)+(ROW()-ROW($A$290)-1),COLUMN())</f>
        <v>134.71467699999999</v>
      </c>
      <c r="E305" s="4">
        <f>INDEX('Paste Calib Data'!$1:$1048576,MATCH($A$290,'Paste Calib Data'!$A:$A,0)+(ROW()-ROW($A$290)-1),COLUMN())</f>
        <v>134.71467699999999</v>
      </c>
      <c r="F305" s="4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4">
        <f>INDEX('Paste Calib Data'!$1:$1048576,MATCH($A$290,'Paste Calib Data'!$A:$A,0)+(ROW()-ROW($A$290)-1),COLUMN())</f>
        <v>135.12228500000001</v>
      </c>
      <c r="C306" s="4">
        <f>INDEX('Paste Calib Data'!$1:$1048576,MATCH($A$290,'Paste Calib Data'!$A:$A,0)+(ROW()-ROW($A$290)-1),COLUMN())</f>
        <v>135.12228500000001</v>
      </c>
      <c r="D306" s="4">
        <f>INDEX('Paste Calib Data'!$1:$1048576,MATCH($A$290,'Paste Calib Data'!$A:$A,0)+(ROW()-ROW($A$290)-1),COLUMN())</f>
        <v>135.12228500000001</v>
      </c>
      <c r="E306" s="4">
        <f>INDEX('Paste Calib Data'!$1:$1048576,MATCH($A$290,'Paste Calib Data'!$A:$A,0)+(ROW()-ROW($A$290)-1),COLUMN())</f>
        <v>135.12228500000001</v>
      </c>
      <c r="F306" s="4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4">
        <f>INDEX('Paste Calib Data'!$1:$1048576,MATCH($A$290,'Paste Calib Data'!$A:$A,0)+(ROW()-ROW($A$290)-1),COLUMN())</f>
        <v>135.86956799999999</v>
      </c>
      <c r="C307" s="4">
        <f>INDEX('Paste Calib Data'!$1:$1048576,MATCH($A$290,'Paste Calib Data'!$A:$A,0)+(ROW()-ROW($A$290)-1),COLUMN())</f>
        <v>135.86956799999999</v>
      </c>
      <c r="D307" s="4">
        <f>INDEX('Paste Calib Data'!$1:$1048576,MATCH($A$290,'Paste Calib Data'!$A:$A,0)+(ROW()-ROW($A$290)-1),COLUMN())</f>
        <v>135.86956799999999</v>
      </c>
      <c r="E307" s="4">
        <f>INDEX('Paste Calib Data'!$1:$1048576,MATCH($A$290,'Paste Calib Data'!$A:$A,0)+(ROW()-ROW($A$290)-1),COLUMN())</f>
        <v>135.86956799999999</v>
      </c>
      <c r="F307" s="4">
        <f>INDEX('Paste Calib Data'!$1:$1048576,MATCH($A$290,'Paste Calib Data'!$A:$A,0)+(ROW()-ROW($A$290)-1),COLUMN())</f>
        <v>135.86956799999999</v>
      </c>
    </row>
    <row r="308" spans="1:6" x14ac:dyDescent="0.25">
      <c r="A308" s="13">
        <f>A307+1</f>
        <v>2926</v>
      </c>
      <c r="B308" s="12">
        <f>B307</f>
        <v>135.86956799999999</v>
      </c>
      <c r="C308" s="12">
        <f t="shared" ref="C308:F308" si="147">C307</f>
        <v>135.86956799999999</v>
      </c>
      <c r="D308" s="12">
        <f t="shared" si="147"/>
        <v>135.86956799999999</v>
      </c>
      <c r="E308" s="12">
        <f t="shared" si="147"/>
        <v>135.86956799999999</v>
      </c>
      <c r="F308" s="12">
        <f t="shared" si="147"/>
        <v>135.86956799999999</v>
      </c>
    </row>
    <row r="310" spans="1:6" x14ac:dyDescent="0.25">
      <c r="A310" s="17" t="s">
        <v>196</v>
      </c>
      <c r="B310" s="51" t="str">
        <f>INDEX('Paste Calib Data'!$1:$1048576,MATCH($A$310,'Paste Calib Data'!$A:$A,0)+(ROW()-ROW($A$310)),COLUMN())</f>
        <v>Fuel Limiter, Table Selection 2</v>
      </c>
      <c r="C310" s="51"/>
      <c r="D310" s="51"/>
      <c r="E310" s="51"/>
      <c r="F310" s="51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13">
        <f>A314-1</f>
        <v>749</v>
      </c>
      <c r="B313" s="12">
        <f>B314</f>
        <v>88.519020999999995</v>
      </c>
      <c r="C313" s="12">
        <f t="shared" ref="C313:F313" si="148">C314</f>
        <v>88.519020999999995</v>
      </c>
      <c r="D313" s="12">
        <f t="shared" si="148"/>
        <v>69.972825</v>
      </c>
      <c r="E313" s="12">
        <f t="shared" si="148"/>
        <v>69.972825</v>
      </c>
      <c r="F313" s="12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4">
        <f>INDEX('Paste Calib Data'!$1:$1048576,MATCH($A$310,'Paste Calib Data'!$A:$A,0)+(ROW()-ROW($A$310)-1),COLUMN())</f>
        <v>88.519020999999995</v>
      </c>
      <c r="C314" s="4">
        <f>INDEX('Paste Calib Data'!$1:$1048576,MATCH($A$310,'Paste Calib Data'!$A:$A,0)+(ROW()-ROW($A$310)-1),COLUMN())</f>
        <v>88.519020999999995</v>
      </c>
      <c r="D314" s="4">
        <f>INDEX('Paste Calib Data'!$1:$1048576,MATCH($A$310,'Paste Calib Data'!$A:$A,0)+(ROW()-ROW($A$310)-1),COLUMN())</f>
        <v>69.972825</v>
      </c>
      <c r="E314" s="4">
        <f>INDEX('Paste Calib Data'!$1:$1048576,MATCH($A$310,'Paste Calib Data'!$A:$A,0)+(ROW()-ROW($A$310)-1),COLUMN())</f>
        <v>69.972825</v>
      </c>
      <c r="F314" s="4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4">
        <f>INDEX('Paste Calib Data'!$1:$1048576,MATCH($A$310,'Paste Calib Data'!$A:$A,0)+(ROW()-ROW($A$310)-1),COLUMN())</f>
        <v>92.798912000000001</v>
      </c>
      <c r="C315" s="4">
        <f>INDEX('Paste Calib Data'!$1:$1048576,MATCH($A$310,'Paste Calib Data'!$A:$A,0)+(ROW()-ROW($A$310)-1),COLUMN())</f>
        <v>92.798912000000001</v>
      </c>
      <c r="D315" s="4">
        <f>INDEX('Paste Calib Data'!$1:$1048576,MATCH($A$310,'Paste Calib Data'!$A:$A,0)+(ROW()-ROW($A$310)-1),COLUMN())</f>
        <v>69.972825</v>
      </c>
      <c r="E315" s="4">
        <f>INDEX('Paste Calib Data'!$1:$1048576,MATCH($A$310,'Paste Calib Data'!$A:$A,0)+(ROW()-ROW($A$310)-1),COLUMN())</f>
        <v>69.972825</v>
      </c>
      <c r="F315" s="4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4">
        <f>INDEX('Paste Calib Data'!$1:$1048576,MATCH($A$310,'Paste Calib Data'!$A:$A,0)+(ROW()-ROW($A$310)-1),COLUMN())</f>
        <v>100.475543</v>
      </c>
      <c r="C316" s="4">
        <f>INDEX('Paste Calib Data'!$1:$1048576,MATCH($A$310,'Paste Calib Data'!$A:$A,0)+(ROW()-ROW($A$310)-1),COLUMN())</f>
        <v>100.475543</v>
      </c>
      <c r="D316" s="4">
        <f>INDEX('Paste Calib Data'!$1:$1048576,MATCH($A$310,'Paste Calib Data'!$A:$A,0)+(ROW()-ROW($A$310)-1),COLUMN())</f>
        <v>69.972825</v>
      </c>
      <c r="E316" s="4">
        <f>INDEX('Paste Calib Data'!$1:$1048576,MATCH($A$310,'Paste Calib Data'!$A:$A,0)+(ROW()-ROW($A$310)-1),COLUMN())</f>
        <v>69.972825</v>
      </c>
      <c r="F316" s="4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4">
        <f>INDEX('Paste Calib Data'!$1:$1048576,MATCH($A$310,'Paste Calib Data'!$A:$A,0)+(ROW()-ROW($A$310)-1),COLUMN())</f>
        <v>101.970108</v>
      </c>
      <c r="C317" s="4">
        <f>INDEX('Paste Calib Data'!$1:$1048576,MATCH($A$310,'Paste Calib Data'!$A:$A,0)+(ROW()-ROW($A$310)-1),COLUMN())</f>
        <v>101.970108</v>
      </c>
      <c r="D317" s="4">
        <f>INDEX('Paste Calib Data'!$1:$1048576,MATCH($A$310,'Paste Calib Data'!$A:$A,0)+(ROW()-ROW($A$310)-1),COLUMN())</f>
        <v>68.002717000000004</v>
      </c>
      <c r="E317" s="4">
        <f>INDEX('Paste Calib Data'!$1:$1048576,MATCH($A$310,'Paste Calib Data'!$A:$A,0)+(ROW()-ROW($A$310)-1),COLUMN())</f>
        <v>68.002717000000004</v>
      </c>
      <c r="F317" s="4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4">
        <f>INDEX('Paste Calib Data'!$1:$1048576,MATCH($A$310,'Paste Calib Data'!$A:$A,0)+(ROW()-ROW($A$310)-1),COLUMN())</f>
        <v>109.918477</v>
      </c>
      <c r="C318" s="4">
        <f>INDEX('Paste Calib Data'!$1:$1048576,MATCH($A$310,'Paste Calib Data'!$A:$A,0)+(ROW()-ROW($A$310)-1),COLUMN())</f>
        <v>109.918477</v>
      </c>
      <c r="D318" s="4">
        <f>INDEX('Paste Calib Data'!$1:$1048576,MATCH($A$310,'Paste Calib Data'!$A:$A,0)+(ROW()-ROW($A$310)-1),COLUMN())</f>
        <v>84.986412000000001</v>
      </c>
      <c r="E318" s="4">
        <f>INDEX('Paste Calib Data'!$1:$1048576,MATCH($A$310,'Paste Calib Data'!$A:$A,0)+(ROW()-ROW($A$310)-1),COLUMN())</f>
        <v>81.997281999999998</v>
      </c>
      <c r="F318" s="4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4">
        <f>INDEX('Paste Calib Data'!$1:$1048576,MATCH($A$310,'Paste Calib Data'!$A:$A,0)+(ROW()-ROW($A$310)-1),COLUMN())</f>
        <v>112.160325</v>
      </c>
      <c r="C319" s="4">
        <f>INDEX('Paste Calib Data'!$1:$1048576,MATCH($A$310,'Paste Calib Data'!$A:$A,0)+(ROW()-ROW($A$310)-1),COLUMN())</f>
        <v>111.820651</v>
      </c>
      <c r="D319" s="4">
        <f>INDEX('Paste Calib Data'!$1:$1048576,MATCH($A$310,'Paste Calib Data'!$A:$A,0)+(ROW()-ROW($A$310)-1),COLUMN())</f>
        <v>101.222825</v>
      </c>
      <c r="E319" s="4">
        <f>INDEX('Paste Calib Data'!$1:$1048576,MATCH($A$310,'Paste Calib Data'!$A:$A,0)+(ROW()-ROW($A$310)-1),COLUMN())</f>
        <v>96.399456000000001</v>
      </c>
      <c r="F319" s="4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4">
        <f>INDEX('Paste Calib Data'!$1:$1048576,MATCH($A$310,'Paste Calib Data'!$A:$A,0)+(ROW()-ROW($A$310)-1),COLUMN())</f>
        <v>121.46738999999999</v>
      </c>
      <c r="C320" s="4">
        <f>INDEX('Paste Calib Data'!$1:$1048576,MATCH($A$310,'Paste Calib Data'!$A:$A,0)+(ROW()-ROW($A$310)-1),COLUMN())</f>
        <v>119.90488999999999</v>
      </c>
      <c r="D320" s="4">
        <f>INDEX('Paste Calib Data'!$1:$1048576,MATCH($A$310,'Paste Calib Data'!$A:$A,0)+(ROW()-ROW($A$310)-1),COLUMN())</f>
        <v>120.788042</v>
      </c>
      <c r="E320" s="4">
        <f>INDEX('Paste Calib Data'!$1:$1048576,MATCH($A$310,'Paste Calib Data'!$A:$A,0)+(ROW()-ROW($A$310)-1),COLUMN())</f>
        <v>121.059782</v>
      </c>
      <c r="F320" s="4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4">
        <f>INDEX('Paste Calib Data'!$1:$1048576,MATCH($A$310,'Paste Calib Data'!$A:$A,0)+(ROW()-ROW($A$310)-1),COLUMN())</f>
        <v>123.02988999999999</v>
      </c>
      <c r="C321" s="4">
        <f>INDEX('Paste Calib Data'!$1:$1048576,MATCH($A$310,'Paste Calib Data'!$A:$A,0)+(ROW()-ROW($A$310)-1),COLUMN())</f>
        <v>120.720108</v>
      </c>
      <c r="D321" s="4">
        <f>INDEX('Paste Calib Data'!$1:$1048576,MATCH($A$310,'Paste Calib Data'!$A:$A,0)+(ROW()-ROW($A$310)-1),COLUMN())</f>
        <v>122.894021</v>
      </c>
      <c r="E321" s="4">
        <f>INDEX('Paste Calib Data'!$1:$1048576,MATCH($A$310,'Paste Calib Data'!$A:$A,0)+(ROW()-ROW($A$310)-1),COLUMN())</f>
        <v>123.02988999999999</v>
      </c>
      <c r="F321" s="4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4">
        <f>INDEX('Paste Calib Data'!$1:$1048576,MATCH($A$310,'Paste Calib Data'!$A:$A,0)+(ROW()-ROW($A$310)-1),COLUMN())</f>
        <v>125.407608</v>
      </c>
      <c r="C322" s="4">
        <f>INDEX('Paste Calib Data'!$1:$1048576,MATCH($A$310,'Paste Calib Data'!$A:$A,0)+(ROW()-ROW($A$310)-1),COLUMN())</f>
        <v>122.282608</v>
      </c>
      <c r="D322" s="4">
        <f>INDEX('Paste Calib Data'!$1:$1048576,MATCH($A$310,'Paste Calib Data'!$A:$A,0)+(ROW()-ROW($A$310)-1),COLUMN())</f>
        <v>124.999999</v>
      </c>
      <c r="E322" s="4">
        <f>INDEX('Paste Calib Data'!$1:$1048576,MATCH($A$310,'Paste Calib Data'!$A:$A,0)+(ROW()-ROW($A$310)-1),COLUMN())</f>
        <v>124.999999</v>
      </c>
      <c r="F322" s="4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4">
        <f>INDEX('Paste Calib Data'!$1:$1048576,MATCH($A$310,'Paste Calib Data'!$A:$A,0)+(ROW()-ROW($A$310)-1),COLUMN())</f>
        <v>128.19293400000001</v>
      </c>
      <c r="C323" s="4">
        <f>INDEX('Paste Calib Data'!$1:$1048576,MATCH($A$310,'Paste Calib Data'!$A:$A,0)+(ROW()-ROW($A$310)-1),COLUMN())</f>
        <v>123.709238</v>
      </c>
      <c r="D323" s="4">
        <f>INDEX('Paste Calib Data'!$1:$1048576,MATCH($A$310,'Paste Calib Data'!$A:$A,0)+(ROW()-ROW($A$310)-1),COLUMN())</f>
        <v>125.475542</v>
      </c>
      <c r="E323" s="4">
        <f>INDEX('Paste Calib Data'!$1:$1048576,MATCH($A$310,'Paste Calib Data'!$A:$A,0)+(ROW()-ROW($A$310)-1),COLUMN())</f>
        <v>124.796195</v>
      </c>
      <c r="F323" s="4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4">
        <f>INDEX('Paste Calib Data'!$1:$1048576,MATCH($A$310,'Paste Calib Data'!$A:$A,0)+(ROW()-ROW($A$310)-1),COLUMN())</f>
        <v>130.027173</v>
      </c>
      <c r="C324" s="4">
        <f>INDEX('Paste Calib Data'!$1:$1048576,MATCH($A$310,'Paste Calib Data'!$A:$A,0)+(ROW()-ROW($A$310)-1),COLUMN())</f>
        <v>126.76630299999999</v>
      </c>
      <c r="D324" s="4">
        <f>INDEX('Paste Calib Data'!$1:$1048576,MATCH($A$310,'Paste Calib Data'!$A:$A,0)+(ROW()-ROW($A$310)-1),COLUMN())</f>
        <v>126.019021</v>
      </c>
      <c r="E324" s="4">
        <f>INDEX('Paste Calib Data'!$1:$1048576,MATCH($A$310,'Paste Calib Data'!$A:$A,0)+(ROW()-ROW($A$310)-1),COLUMN())</f>
        <v>124.524455</v>
      </c>
      <c r="F324" s="4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4">
        <f>INDEX('Paste Calib Data'!$1:$1048576,MATCH($A$310,'Paste Calib Data'!$A:$A,0)+(ROW()-ROW($A$310)-1),COLUMN())</f>
        <v>134.51086799999999</v>
      </c>
      <c r="C325" s="4">
        <f>INDEX('Paste Calib Data'!$1:$1048576,MATCH($A$310,'Paste Calib Data'!$A:$A,0)+(ROW()-ROW($A$310)-1),COLUMN())</f>
        <v>133.83152100000001</v>
      </c>
      <c r="D325" s="4">
        <f>INDEX('Paste Calib Data'!$1:$1048576,MATCH($A$310,'Paste Calib Data'!$A:$A,0)+(ROW()-ROW($A$310)-1),COLUMN())</f>
        <v>130.027173</v>
      </c>
      <c r="E325" s="4">
        <f>INDEX('Paste Calib Data'!$1:$1048576,MATCH($A$310,'Paste Calib Data'!$A:$A,0)+(ROW()-ROW($A$310)-1),COLUMN())</f>
        <v>125.883151</v>
      </c>
      <c r="F325" s="4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4">
        <f>INDEX('Paste Calib Data'!$1:$1048576,MATCH($A$310,'Paste Calib Data'!$A:$A,0)+(ROW()-ROW($A$310)-1),COLUMN())</f>
        <v>136.209238</v>
      </c>
      <c r="C326" s="4">
        <f>INDEX('Paste Calib Data'!$1:$1048576,MATCH($A$310,'Paste Calib Data'!$A:$A,0)+(ROW()-ROW($A$310)-1),COLUMN())</f>
        <v>134.986412</v>
      </c>
      <c r="D326" s="4">
        <f>INDEX('Paste Calib Data'!$1:$1048576,MATCH($A$310,'Paste Calib Data'!$A:$A,0)+(ROW()-ROW($A$310)-1),COLUMN())</f>
        <v>133.96738999999999</v>
      </c>
      <c r="E326" s="4">
        <f>INDEX('Paste Calib Data'!$1:$1048576,MATCH($A$310,'Paste Calib Data'!$A:$A,0)+(ROW()-ROW($A$310)-1),COLUMN())</f>
        <v>127.24184700000001</v>
      </c>
      <c r="F326" s="4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4">
        <f>INDEX('Paste Calib Data'!$1:$1048576,MATCH($A$310,'Paste Calib Data'!$A:$A,0)+(ROW()-ROW($A$310)-1),COLUMN())</f>
        <v>136.68478099999999</v>
      </c>
      <c r="C327" s="4">
        <f>INDEX('Paste Calib Data'!$1:$1048576,MATCH($A$310,'Paste Calib Data'!$A:$A,0)+(ROW()-ROW($A$310)-1),COLUMN())</f>
        <v>134.51086799999999</v>
      </c>
      <c r="D327" s="4">
        <f>INDEX('Paste Calib Data'!$1:$1048576,MATCH($A$310,'Paste Calib Data'!$A:$A,0)+(ROW()-ROW($A$310)-1),COLUMN())</f>
        <v>120.99184700000001</v>
      </c>
      <c r="E327" s="4">
        <f>INDEX('Paste Calib Data'!$1:$1048576,MATCH($A$310,'Paste Calib Data'!$A:$A,0)+(ROW()-ROW($A$310)-1),COLUMN())</f>
        <v>112.975542</v>
      </c>
      <c r="F327" s="4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4">
        <f>INDEX('Paste Calib Data'!$1:$1048576,MATCH($A$310,'Paste Calib Data'!$A:$A,0)+(ROW()-ROW($A$310)-1),COLUMN())</f>
        <v>138.17934700000001</v>
      </c>
      <c r="C328" s="4">
        <f>INDEX('Paste Calib Data'!$1:$1048576,MATCH($A$310,'Paste Calib Data'!$A:$A,0)+(ROW()-ROW($A$310)-1),COLUMN())</f>
        <v>136.00543400000001</v>
      </c>
      <c r="D328" s="4">
        <f>INDEX('Paste Calib Data'!$1:$1048576,MATCH($A$310,'Paste Calib Data'!$A:$A,0)+(ROW()-ROW($A$310)-1),COLUMN())</f>
        <v>123.30162900000001</v>
      </c>
      <c r="E328" s="4">
        <f>INDEX('Paste Calib Data'!$1:$1048576,MATCH($A$310,'Paste Calib Data'!$A:$A,0)+(ROW()-ROW($A$310)-1),COLUMN())</f>
        <v>109.714673</v>
      </c>
      <c r="F328" s="4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4">
        <f>INDEX('Paste Calib Data'!$1:$1048576,MATCH($A$310,'Paste Calib Data'!$A:$A,0)+(ROW()-ROW($A$310)-1),COLUMN())</f>
        <v>141.44021599999999</v>
      </c>
      <c r="C329" s="4">
        <f>INDEX('Paste Calib Data'!$1:$1048576,MATCH($A$310,'Paste Calib Data'!$A:$A,0)+(ROW()-ROW($A$310)-1),COLUMN())</f>
        <v>140.42119400000001</v>
      </c>
      <c r="D329" s="4">
        <f>INDEX('Paste Calib Data'!$1:$1048576,MATCH($A$310,'Paste Calib Data'!$A:$A,0)+(ROW()-ROW($A$310)-1),COLUMN())</f>
        <v>125.67934700000001</v>
      </c>
      <c r="E329" s="4">
        <f>INDEX('Paste Calib Data'!$1:$1048576,MATCH($A$310,'Paste Calib Data'!$A:$A,0)+(ROW()-ROW($A$310)-1),COLUMN())</f>
        <v>106.385869</v>
      </c>
      <c r="F329" s="4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4">
        <f>INDEX('Paste Calib Data'!$1:$1048576,MATCH($A$310,'Paste Calib Data'!$A:$A,0)+(ROW()-ROW($A$310)-1),COLUMN())</f>
        <v>141.10054199999999</v>
      </c>
      <c r="C330" s="4">
        <f>INDEX('Paste Calib Data'!$1:$1048576,MATCH($A$310,'Paste Calib Data'!$A:$A,0)+(ROW()-ROW($A$310)-1),COLUMN())</f>
        <v>141.10054199999999</v>
      </c>
      <c r="D330" s="4">
        <f>INDEX('Paste Calib Data'!$1:$1048576,MATCH($A$310,'Paste Calib Data'!$A:$A,0)+(ROW()-ROW($A$310)-1),COLUMN())</f>
        <v>123.50543399999999</v>
      </c>
      <c r="E330" s="4">
        <f>INDEX('Paste Calib Data'!$1:$1048576,MATCH($A$310,'Paste Calib Data'!$A:$A,0)+(ROW()-ROW($A$310)-1),COLUMN())</f>
        <v>106.521738</v>
      </c>
      <c r="F330" s="4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4">
        <f>INDEX('Paste Calib Data'!$1:$1048576,MATCH($A$310,'Paste Calib Data'!$A:$A,0)+(ROW()-ROW($A$310)-1),COLUMN())</f>
        <v>130.36684700000001</v>
      </c>
      <c r="C331" s="4">
        <f>INDEX('Paste Calib Data'!$1:$1048576,MATCH($A$310,'Paste Calib Data'!$A:$A,0)+(ROW()-ROW($A$310)-1),COLUMN())</f>
        <v>130.230977</v>
      </c>
      <c r="D331" s="4">
        <f>INDEX('Paste Calib Data'!$1:$1048576,MATCH($A$310,'Paste Calib Data'!$A:$A,0)+(ROW()-ROW($A$310)-1),COLUMN())</f>
        <v>113.994564</v>
      </c>
      <c r="E331" s="4">
        <f>INDEX('Paste Calib Data'!$1:$1048576,MATCH($A$310,'Paste Calib Data'!$A:$A,0)+(ROW()-ROW($A$310)-1),COLUMN())</f>
        <v>101.970108</v>
      </c>
      <c r="F331" s="4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4">
        <f>INDEX('Paste Calib Data'!$1:$1048576,MATCH($A$310,'Paste Calib Data'!$A:$A,0)+(ROW()-ROW($A$310)-1),COLUMN())</f>
        <v>117.527173</v>
      </c>
      <c r="C332" s="4">
        <f>INDEX('Paste Calib Data'!$1:$1048576,MATCH($A$310,'Paste Calib Data'!$A:$A,0)+(ROW()-ROW($A$310)-1),COLUMN())</f>
        <v>117.527173</v>
      </c>
      <c r="D332" s="4">
        <f>INDEX('Paste Calib Data'!$1:$1048576,MATCH($A$310,'Paste Calib Data'!$A:$A,0)+(ROW()-ROW($A$310)-1),COLUMN())</f>
        <v>104.75543399999999</v>
      </c>
      <c r="E332" s="4">
        <f>INDEX('Paste Calib Data'!$1:$1048576,MATCH($A$310,'Paste Calib Data'!$A:$A,0)+(ROW()-ROW($A$310)-1),COLUMN())</f>
        <v>97.486412000000001</v>
      </c>
      <c r="F332" s="4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4">
        <f>INDEX('Paste Calib Data'!$1:$1048576,MATCH($A$310,'Paste Calib Data'!$A:$A,0)+(ROW()-ROW($A$310)-1),COLUMN())</f>
        <v>98.029889999999995</v>
      </c>
      <c r="C333" s="4">
        <f>INDEX('Paste Calib Data'!$1:$1048576,MATCH($A$310,'Paste Calib Data'!$A:$A,0)+(ROW()-ROW($A$310)-1),COLUMN())</f>
        <v>98.029889999999995</v>
      </c>
      <c r="D333" s="4">
        <f>INDEX('Paste Calib Data'!$1:$1048576,MATCH($A$310,'Paste Calib Data'!$A:$A,0)+(ROW()-ROW($A$310)-1),COLUMN())</f>
        <v>93.478260000000006</v>
      </c>
      <c r="E333" s="4">
        <f>INDEX('Paste Calib Data'!$1:$1048576,MATCH($A$310,'Paste Calib Data'!$A:$A,0)+(ROW()-ROW($A$310)-1),COLUMN())</f>
        <v>91.915760000000006</v>
      </c>
      <c r="F333" s="4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4">
        <f>INDEX('Paste Calib Data'!$1:$1048576,MATCH($A$310,'Paste Calib Data'!$A:$A,0)+(ROW()-ROW($A$310)-1),COLUMN())</f>
        <v>69.972825</v>
      </c>
      <c r="C334" s="4">
        <f>INDEX('Paste Calib Data'!$1:$1048576,MATCH($A$310,'Paste Calib Data'!$A:$A,0)+(ROW()-ROW($A$310)-1),COLUMN())</f>
        <v>69.972825</v>
      </c>
      <c r="D334" s="4">
        <f>INDEX('Paste Calib Data'!$1:$1048576,MATCH($A$310,'Paste Calib Data'!$A:$A,0)+(ROW()-ROW($A$310)-1),COLUMN())</f>
        <v>69.972825</v>
      </c>
      <c r="E334" s="4">
        <f>INDEX('Paste Calib Data'!$1:$1048576,MATCH($A$310,'Paste Calib Data'!$A:$A,0)+(ROW()-ROW($A$310)-1),COLUMN())</f>
        <v>69.972825</v>
      </c>
      <c r="F334" s="4">
        <f>INDEX('Paste Calib Data'!$1:$1048576,MATCH($A$310,'Paste Calib Data'!$A:$A,0)+(ROW()-ROW($A$310)-1),COLUMN())</f>
        <v>69.972825</v>
      </c>
    </row>
    <row r="335" spans="1:6" x14ac:dyDescent="0.25">
      <c r="A335" s="13">
        <f>A334+1</f>
        <v>3601</v>
      </c>
      <c r="B335" s="12">
        <f>B334</f>
        <v>69.972825</v>
      </c>
      <c r="C335" s="12">
        <f t="shared" ref="C335:F335" si="149">C334</f>
        <v>69.972825</v>
      </c>
      <c r="D335" s="12">
        <f t="shared" si="149"/>
        <v>69.972825</v>
      </c>
      <c r="E335" s="12">
        <f t="shared" si="149"/>
        <v>69.972825</v>
      </c>
      <c r="F335" s="12">
        <f t="shared" si="149"/>
        <v>69.972825</v>
      </c>
    </row>
    <row r="337" spans="1:6" x14ac:dyDescent="0.25">
      <c r="A337" s="17" t="s">
        <v>202</v>
      </c>
      <c r="B337" s="51" t="str">
        <f>INDEX('Paste Calib Data'!$1:$1048576,MATCH($A$337,'Paste Calib Data'!$A:$A,0)+(ROW()-ROW($A$337)),COLUMN())</f>
        <v>Fuel Limiter, Torque</v>
      </c>
      <c r="C337" s="51"/>
      <c r="D337" s="51"/>
      <c r="E337" s="51"/>
      <c r="F337" s="51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8">
        <f>INDEX('Paste Calib Data'!$1:$1048576,MATCH($A$337,'Paste Calib Data'!$A:$A,0)+(ROW()-ROW($A$337)),COLUMN())</f>
        <v>0</v>
      </c>
      <c r="C339" s="8">
        <f>INDEX('Paste Calib Data'!$1:$1048576,MATCH($A$337,'Paste Calib Data'!$A:$A,0)+(ROW()-ROW($A$337)),COLUMN())</f>
        <v>1</v>
      </c>
      <c r="D339" s="8">
        <f>INDEX('Paste Calib Data'!$1:$1048576,MATCH($A$337,'Paste Calib Data'!$A:$A,0)+(ROW()-ROW($A$337)),COLUMN())</f>
        <v>2</v>
      </c>
      <c r="E339" s="8">
        <f>INDEX('Paste Calib Data'!$1:$1048576,MATCH($A$337,'Paste Calib Data'!$A:$A,0)+(ROW()-ROW($A$337)),COLUMN())</f>
        <v>3</v>
      </c>
      <c r="F339" s="8">
        <f>INDEX('Paste Calib Data'!$1:$1048576,MATCH($A$337,'Paste Calib Data'!$A:$A,0)+(ROW()-ROW($A$337)),COLUMN())</f>
        <v>3.9998999999999998</v>
      </c>
    </row>
    <row r="340" spans="1:6" x14ac:dyDescent="0.25">
      <c r="A340" s="13">
        <f>A341-1</f>
        <v>799</v>
      </c>
      <c r="B340" s="16">
        <f>B341</f>
        <v>385.25778600000001</v>
      </c>
      <c r="C340" s="16">
        <f t="shared" ref="C340:F340" si="150">C341</f>
        <v>385.25778600000001</v>
      </c>
      <c r="D340" s="16">
        <f t="shared" si="150"/>
        <v>300.200872</v>
      </c>
      <c r="E340" s="16">
        <f t="shared" si="150"/>
        <v>295.19752399999999</v>
      </c>
      <c r="F340" s="16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5">
        <f>INDEX('Paste Calib Data'!$1:$1048576,MATCH($A$337,'Paste Calib Data'!$A:$A,0)+(ROW()-ROW($A$337)-1),COLUMN())</f>
        <v>385.25778600000001</v>
      </c>
      <c r="C341" s="5">
        <f>INDEX('Paste Calib Data'!$1:$1048576,MATCH($A$337,'Paste Calib Data'!$A:$A,0)+(ROW()-ROW($A$337)-1),COLUMN())</f>
        <v>385.25778600000001</v>
      </c>
      <c r="D341" s="5">
        <f>INDEX('Paste Calib Data'!$1:$1048576,MATCH($A$337,'Paste Calib Data'!$A:$A,0)+(ROW()-ROW($A$337)-1),COLUMN())</f>
        <v>300.200872</v>
      </c>
      <c r="E341" s="5">
        <f>INDEX('Paste Calib Data'!$1:$1048576,MATCH($A$337,'Paste Calib Data'!$A:$A,0)+(ROW()-ROW($A$337)-1),COLUMN())</f>
        <v>295.19752399999999</v>
      </c>
      <c r="F341" s="5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5">
        <f>INDEX('Paste Calib Data'!$1:$1048576,MATCH($A$337,'Paste Calib Data'!$A:$A,0)+(ROW()-ROW($A$337)-1),COLUMN())</f>
        <v>441.29528199999999</v>
      </c>
      <c r="C342" s="5">
        <f>INDEX('Paste Calib Data'!$1:$1048576,MATCH($A$337,'Paste Calib Data'!$A:$A,0)+(ROW()-ROW($A$337)-1),COLUMN())</f>
        <v>441.29528199999999</v>
      </c>
      <c r="D342" s="5">
        <f>INDEX('Paste Calib Data'!$1:$1048576,MATCH($A$337,'Paste Calib Data'!$A:$A,0)+(ROW()-ROW($A$337)-1),COLUMN())</f>
        <v>270.18078500000001</v>
      </c>
      <c r="E342" s="5">
        <f>INDEX('Paste Calib Data'!$1:$1048576,MATCH($A$337,'Paste Calib Data'!$A:$A,0)+(ROW()-ROW($A$337)-1),COLUMN())</f>
        <v>265.177437</v>
      </c>
      <c r="F342" s="5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5">
        <f>INDEX('Paste Calib Data'!$1:$1048576,MATCH($A$337,'Paste Calib Data'!$A:$A,0)+(ROW()-ROW($A$337)-1),COLUMN())</f>
        <v>497.33277800000002</v>
      </c>
      <c r="C343" s="5">
        <f>INDEX('Paste Calib Data'!$1:$1048576,MATCH($A$337,'Paste Calib Data'!$A:$A,0)+(ROW()-ROW($A$337)-1),COLUMN())</f>
        <v>497.33277800000002</v>
      </c>
      <c r="D343" s="5">
        <f>INDEX('Paste Calib Data'!$1:$1048576,MATCH($A$337,'Paste Calib Data'!$A:$A,0)+(ROW()-ROW($A$337)-1),COLUMN())</f>
        <v>365.244394</v>
      </c>
      <c r="E343" s="5">
        <f>INDEX('Paste Calib Data'!$1:$1048576,MATCH($A$337,'Paste Calib Data'!$A:$A,0)+(ROW()-ROW($A$337)-1),COLUMN())</f>
        <v>338.226316</v>
      </c>
      <c r="F343" s="5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5">
        <f>INDEX('Paste Calib Data'!$1:$1048576,MATCH($A$337,'Paste Calib Data'!$A:$A,0)+(ROW()-ROW($A$337)-1),COLUMN())</f>
        <v>555.37161300000002</v>
      </c>
      <c r="C344" s="5">
        <f>INDEX('Paste Calib Data'!$1:$1048576,MATCH($A$337,'Paste Calib Data'!$A:$A,0)+(ROW()-ROW($A$337)-1),COLUMN())</f>
        <v>555.37161300000002</v>
      </c>
      <c r="D344" s="5">
        <f>INDEX('Paste Calib Data'!$1:$1048576,MATCH($A$337,'Paste Calib Data'!$A:$A,0)+(ROW()-ROW($A$337)-1),COLUMN())</f>
        <v>477.31938600000001</v>
      </c>
      <c r="E344" s="5">
        <f>INDEX('Paste Calib Data'!$1:$1048576,MATCH($A$337,'Paste Calib Data'!$A:$A,0)+(ROW()-ROW($A$337)-1),COLUMN())</f>
        <v>445.29795999999999</v>
      </c>
      <c r="F344" s="5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5">
        <f>INDEX('Paste Calib Data'!$1:$1048576,MATCH($A$337,'Paste Calib Data'!$A:$A,0)+(ROW()-ROW($A$337)-1),COLUMN())</f>
        <v>600.40174400000001</v>
      </c>
      <c r="C345" s="5">
        <f>INDEX('Paste Calib Data'!$1:$1048576,MATCH($A$337,'Paste Calib Data'!$A:$A,0)+(ROW()-ROW($A$337)-1),COLUMN())</f>
        <v>600.40174400000001</v>
      </c>
      <c r="D345" s="5">
        <f>INDEX('Paste Calib Data'!$1:$1048576,MATCH($A$337,'Paste Calib Data'!$A:$A,0)+(ROW()-ROW($A$337)-1),COLUMN())</f>
        <v>588.39370899999994</v>
      </c>
      <c r="E345" s="5">
        <f>INDEX('Paste Calib Data'!$1:$1048576,MATCH($A$337,'Paste Calib Data'!$A:$A,0)+(ROW()-ROW($A$337)-1),COLUMN())</f>
        <v>584.391031</v>
      </c>
      <c r="F345" s="5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5">
        <f>INDEX('Paste Calib Data'!$1:$1048576,MATCH($A$337,'Paste Calib Data'!$A:$A,0)+(ROW()-ROW($A$337)-1),COLUMN())</f>
        <v>600.40174400000001</v>
      </c>
      <c r="C346" s="5">
        <f>INDEX('Paste Calib Data'!$1:$1048576,MATCH($A$337,'Paste Calib Data'!$A:$A,0)+(ROW()-ROW($A$337)-1),COLUMN())</f>
        <v>600.40174400000001</v>
      </c>
      <c r="D346" s="5">
        <f>INDEX('Paste Calib Data'!$1:$1048576,MATCH($A$337,'Paste Calib Data'!$A:$A,0)+(ROW()-ROW($A$337)-1),COLUMN())</f>
        <v>577.38634400000001</v>
      </c>
      <c r="E346" s="5">
        <f>INDEX('Paste Calib Data'!$1:$1048576,MATCH($A$337,'Paste Calib Data'!$A:$A,0)+(ROW()-ROW($A$337)-1),COLUMN())</f>
        <v>571.38232600000003</v>
      </c>
      <c r="F346" s="5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5">
        <f>INDEX('Paste Calib Data'!$1:$1048576,MATCH($A$337,'Paste Calib Data'!$A:$A,0)+(ROW()-ROW($A$337)-1),COLUMN())</f>
        <v>599.40107399999999</v>
      </c>
      <c r="C347" s="5">
        <f>INDEX('Paste Calib Data'!$1:$1048576,MATCH($A$337,'Paste Calib Data'!$A:$A,0)+(ROW()-ROW($A$337)-1),COLUMN())</f>
        <v>599.40107399999999</v>
      </c>
      <c r="D347" s="5">
        <f>INDEX('Paste Calib Data'!$1:$1048576,MATCH($A$337,'Paste Calib Data'!$A:$A,0)+(ROW()-ROW($A$337)-1),COLUMN())</f>
        <v>598.40040499999998</v>
      </c>
      <c r="E347" s="5">
        <f>INDEX('Paste Calib Data'!$1:$1048576,MATCH($A$337,'Paste Calib Data'!$A:$A,0)+(ROW()-ROW($A$337)-1),COLUMN())</f>
        <v>598.40040499999998</v>
      </c>
      <c r="F347" s="5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5">
        <f>INDEX('Paste Calib Data'!$1:$1048576,MATCH($A$337,'Paste Calib Data'!$A:$A,0)+(ROW()-ROW($A$337)-1),COLUMN())</f>
        <v>598.40040499999998</v>
      </c>
      <c r="C348" s="5">
        <f>INDEX('Paste Calib Data'!$1:$1048576,MATCH($A$337,'Paste Calib Data'!$A:$A,0)+(ROW()-ROW($A$337)-1),COLUMN())</f>
        <v>598.40040499999998</v>
      </c>
      <c r="D348" s="5">
        <f>INDEX('Paste Calib Data'!$1:$1048576,MATCH($A$337,'Paste Calib Data'!$A:$A,0)+(ROW()-ROW($A$337)-1),COLUMN())</f>
        <v>598.40040499999998</v>
      </c>
      <c r="E348" s="5">
        <f>INDEX('Paste Calib Data'!$1:$1048576,MATCH($A$337,'Paste Calib Data'!$A:$A,0)+(ROW()-ROW($A$337)-1),COLUMN())</f>
        <v>596.39906499999995</v>
      </c>
      <c r="F348" s="5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5">
        <f>INDEX('Paste Calib Data'!$1:$1048576,MATCH($A$337,'Paste Calib Data'!$A:$A,0)+(ROW()-ROW($A$337)-1),COLUMN())</f>
        <v>597.39973499999996</v>
      </c>
      <c r="C349" s="5">
        <f>INDEX('Paste Calib Data'!$1:$1048576,MATCH($A$337,'Paste Calib Data'!$A:$A,0)+(ROW()-ROW($A$337)-1),COLUMN())</f>
        <v>597.39973499999996</v>
      </c>
      <c r="D349" s="5">
        <f>INDEX('Paste Calib Data'!$1:$1048576,MATCH($A$337,'Paste Calib Data'!$A:$A,0)+(ROW()-ROW($A$337)-1),COLUMN())</f>
        <v>589.39437799999996</v>
      </c>
      <c r="E349" s="5">
        <f>INDEX('Paste Calib Data'!$1:$1048576,MATCH($A$337,'Paste Calib Data'!$A:$A,0)+(ROW()-ROW($A$337)-1),COLUMN())</f>
        <v>586.39237000000003</v>
      </c>
      <c r="F349" s="5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5">
        <f>INDEX('Paste Calib Data'!$1:$1048576,MATCH($A$337,'Paste Calib Data'!$A:$A,0)+(ROW()-ROW($A$337)-1),COLUMN())</f>
        <v>596.39906499999995</v>
      </c>
      <c r="C350" s="5">
        <f>INDEX('Paste Calib Data'!$1:$1048576,MATCH($A$337,'Paste Calib Data'!$A:$A,0)+(ROW()-ROW($A$337)-1),COLUMN())</f>
        <v>596.39906499999995</v>
      </c>
      <c r="D350" s="5">
        <f>INDEX('Paste Calib Data'!$1:$1048576,MATCH($A$337,'Paste Calib Data'!$A:$A,0)+(ROW()-ROW($A$337)-1),COLUMN())</f>
        <v>582.38969099999997</v>
      </c>
      <c r="E350" s="5">
        <f>INDEX('Paste Calib Data'!$1:$1048576,MATCH($A$337,'Paste Calib Data'!$A:$A,0)+(ROW()-ROW($A$337)-1),COLUMN())</f>
        <v>571.38232600000003</v>
      </c>
      <c r="F350" s="5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5">
        <f>INDEX('Paste Calib Data'!$1:$1048576,MATCH($A$337,'Paste Calib Data'!$A:$A,0)+(ROW()-ROW($A$337)-1),COLUMN())</f>
        <v>595.39839600000005</v>
      </c>
      <c r="C351" s="5">
        <f>INDEX('Paste Calib Data'!$1:$1048576,MATCH($A$337,'Paste Calib Data'!$A:$A,0)+(ROW()-ROW($A$337)-1),COLUMN())</f>
        <v>595.39839600000005</v>
      </c>
      <c r="D351" s="5">
        <f>INDEX('Paste Calib Data'!$1:$1048576,MATCH($A$337,'Paste Calib Data'!$A:$A,0)+(ROW()-ROW($A$337)-1),COLUMN())</f>
        <v>581.38902199999995</v>
      </c>
      <c r="E351" s="5">
        <f>INDEX('Paste Calib Data'!$1:$1048576,MATCH($A$337,'Paste Calib Data'!$A:$A,0)+(ROW()-ROW($A$337)-1),COLUMN())</f>
        <v>570.38165700000002</v>
      </c>
      <c r="F351" s="5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5">
        <f>INDEX('Paste Calib Data'!$1:$1048576,MATCH($A$337,'Paste Calib Data'!$A:$A,0)+(ROW()-ROW($A$337)-1),COLUMN())</f>
        <v>595.39839600000005</v>
      </c>
      <c r="C352" s="5">
        <f>INDEX('Paste Calib Data'!$1:$1048576,MATCH($A$337,'Paste Calib Data'!$A:$A,0)+(ROW()-ROW($A$337)-1),COLUMN())</f>
        <v>595.39839600000005</v>
      </c>
      <c r="D352" s="5">
        <f>INDEX('Paste Calib Data'!$1:$1048576,MATCH($A$337,'Paste Calib Data'!$A:$A,0)+(ROW()-ROW($A$337)-1),COLUMN())</f>
        <v>595.39839600000005</v>
      </c>
      <c r="E352" s="5">
        <f>INDEX('Paste Calib Data'!$1:$1048576,MATCH($A$337,'Paste Calib Data'!$A:$A,0)+(ROW()-ROW($A$337)-1),COLUMN())</f>
        <v>572.38299600000005</v>
      </c>
      <c r="F352" s="5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5">
        <f>INDEX('Paste Calib Data'!$1:$1048576,MATCH($A$337,'Paste Calib Data'!$A:$A,0)+(ROW()-ROW($A$337)-1),COLUMN())</f>
        <v>594.39772600000003</v>
      </c>
      <c r="C353" s="5">
        <f>INDEX('Paste Calib Data'!$1:$1048576,MATCH($A$337,'Paste Calib Data'!$A:$A,0)+(ROW()-ROW($A$337)-1),COLUMN())</f>
        <v>594.39772600000003</v>
      </c>
      <c r="D353" s="5">
        <f>INDEX('Paste Calib Data'!$1:$1048576,MATCH($A$337,'Paste Calib Data'!$A:$A,0)+(ROW()-ROW($A$337)-1),COLUMN())</f>
        <v>576.38567399999999</v>
      </c>
      <c r="E353" s="5">
        <f>INDEX('Paste Calib Data'!$1:$1048576,MATCH($A$337,'Paste Calib Data'!$A:$A,0)+(ROW()-ROW($A$337)-1),COLUMN())</f>
        <v>542.36290899999995</v>
      </c>
      <c r="F353" s="5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5">
        <f>INDEX('Paste Calib Data'!$1:$1048576,MATCH($A$337,'Paste Calib Data'!$A:$A,0)+(ROW()-ROW($A$337)-1),COLUMN())</f>
        <v>593.39705700000002</v>
      </c>
      <c r="C354" s="5">
        <f>INDEX('Paste Calib Data'!$1:$1048576,MATCH($A$337,'Paste Calib Data'!$A:$A,0)+(ROW()-ROW($A$337)-1),COLUMN())</f>
        <v>593.39705700000002</v>
      </c>
      <c r="D354" s="5">
        <f>INDEX('Paste Calib Data'!$1:$1048576,MATCH($A$337,'Paste Calib Data'!$A:$A,0)+(ROW()-ROW($A$337)-1),COLUMN())</f>
        <v>547.36625600000002</v>
      </c>
      <c r="E354" s="5">
        <f>INDEX('Paste Calib Data'!$1:$1048576,MATCH($A$337,'Paste Calib Data'!$A:$A,0)+(ROW()-ROW($A$337)-1),COLUMN())</f>
        <v>509.34081300000003</v>
      </c>
      <c r="F354" s="5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5">
        <f>INDEX('Paste Calib Data'!$1:$1048576,MATCH($A$337,'Paste Calib Data'!$A:$A,0)+(ROW()-ROW($A$337)-1),COLUMN())</f>
        <v>592.396387</v>
      </c>
      <c r="C355" s="5">
        <f>INDEX('Paste Calib Data'!$1:$1048576,MATCH($A$337,'Paste Calib Data'!$A:$A,0)+(ROW()-ROW($A$337)-1),COLUMN())</f>
        <v>592.396387</v>
      </c>
      <c r="D355" s="5">
        <f>INDEX('Paste Calib Data'!$1:$1048576,MATCH($A$337,'Paste Calib Data'!$A:$A,0)+(ROW()-ROW($A$337)-1),COLUMN())</f>
        <v>525.35152600000004</v>
      </c>
      <c r="E355" s="5">
        <f>INDEX('Paste Calib Data'!$1:$1048576,MATCH($A$337,'Paste Calib Data'!$A:$A,0)+(ROW()-ROW($A$337)-1),COLUMN())</f>
        <v>478.32005600000002</v>
      </c>
      <c r="F355" s="5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5">
        <f>INDEX('Paste Calib Data'!$1:$1048576,MATCH($A$337,'Paste Calib Data'!$A:$A,0)+(ROW()-ROW($A$337)-1),COLUMN())</f>
        <v>591.39571799999999</v>
      </c>
      <c r="C356" s="5">
        <f>INDEX('Paste Calib Data'!$1:$1048576,MATCH($A$337,'Paste Calib Data'!$A:$A,0)+(ROW()-ROW($A$337)-1),COLUMN())</f>
        <v>591.39571799999999</v>
      </c>
      <c r="D356" s="5">
        <f>INDEX('Paste Calib Data'!$1:$1048576,MATCH($A$337,'Paste Calib Data'!$A:$A,0)+(ROW()-ROW($A$337)-1),COLUMN())</f>
        <v>509.34081300000003</v>
      </c>
      <c r="E356" s="5">
        <f>INDEX('Paste Calib Data'!$1:$1048576,MATCH($A$337,'Paste Calib Data'!$A:$A,0)+(ROW()-ROW($A$337)-1),COLUMN())</f>
        <v>456.30532499999998</v>
      </c>
      <c r="F356" s="5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5">
        <f>INDEX('Paste Calib Data'!$1:$1048576,MATCH($A$337,'Paste Calib Data'!$A:$A,0)+(ROW()-ROW($A$337)-1),COLUMN())</f>
        <v>590.39504799999997</v>
      </c>
      <c r="C357" s="5">
        <f>INDEX('Paste Calib Data'!$1:$1048576,MATCH($A$337,'Paste Calib Data'!$A:$A,0)+(ROW()-ROW($A$337)-1),COLUMN())</f>
        <v>590.39504799999997</v>
      </c>
      <c r="D357" s="5">
        <f>INDEX('Paste Calib Data'!$1:$1048576,MATCH($A$337,'Paste Calib Data'!$A:$A,0)+(ROW()-ROW($A$337)-1),COLUMN())</f>
        <v>500.33478600000001</v>
      </c>
      <c r="E357" s="5">
        <f>INDEX('Paste Calib Data'!$1:$1048576,MATCH($A$337,'Paste Calib Data'!$A:$A,0)+(ROW()-ROW($A$337)-1),COLUMN())</f>
        <v>428.28657700000002</v>
      </c>
      <c r="F357" s="5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5">
        <f>INDEX('Paste Calib Data'!$1:$1048576,MATCH($A$337,'Paste Calib Data'!$A:$A,0)+(ROW()-ROW($A$337)-1),COLUMN())</f>
        <v>589.39437799999996</v>
      </c>
      <c r="C358" s="5">
        <f>INDEX('Paste Calib Data'!$1:$1048576,MATCH($A$337,'Paste Calib Data'!$A:$A,0)+(ROW()-ROW($A$337)-1),COLUMN())</f>
        <v>589.39437799999996</v>
      </c>
      <c r="D358" s="5">
        <f>INDEX('Paste Calib Data'!$1:$1048576,MATCH($A$337,'Paste Calib Data'!$A:$A,0)+(ROW()-ROW($A$337)-1),COLUMN())</f>
        <v>487.32608199999999</v>
      </c>
      <c r="E358" s="5">
        <f>INDEX('Paste Calib Data'!$1:$1048576,MATCH($A$337,'Paste Calib Data'!$A:$A,0)+(ROW()-ROW($A$337)-1),COLUMN())</f>
        <v>413.27653400000003</v>
      </c>
      <c r="F358" s="5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5">
        <f>INDEX('Paste Calib Data'!$1:$1048576,MATCH($A$337,'Paste Calib Data'!$A:$A,0)+(ROW()-ROW($A$337)-1),COLUMN())</f>
        <v>491.32875999999999</v>
      </c>
      <c r="C359" s="5">
        <f>INDEX('Paste Calib Data'!$1:$1048576,MATCH($A$337,'Paste Calib Data'!$A:$A,0)+(ROW()-ROW($A$337)-1),COLUMN())</f>
        <v>491.32875999999999</v>
      </c>
      <c r="D359" s="5">
        <f>INDEX('Paste Calib Data'!$1:$1048576,MATCH($A$337,'Paste Calib Data'!$A:$A,0)+(ROW()-ROW($A$337)-1),COLUMN())</f>
        <v>440.29461199999997</v>
      </c>
      <c r="E359" s="5">
        <f>INDEX('Paste Calib Data'!$1:$1048576,MATCH($A$337,'Paste Calib Data'!$A:$A,0)+(ROW()-ROW($A$337)-1),COLUMN())</f>
        <v>392.262473</v>
      </c>
      <c r="F359" s="5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5">
        <f>INDEX('Paste Calib Data'!$1:$1048576,MATCH($A$337,'Paste Calib Data'!$A:$A,0)+(ROW()-ROW($A$337)-1),COLUMN())</f>
        <v>295.19752399999999</v>
      </c>
      <c r="C360" s="5">
        <f>INDEX('Paste Calib Data'!$1:$1048576,MATCH($A$337,'Paste Calib Data'!$A:$A,0)+(ROW()-ROW($A$337)-1),COLUMN())</f>
        <v>295.19752399999999</v>
      </c>
      <c r="D360" s="5">
        <f>INDEX('Paste Calib Data'!$1:$1048576,MATCH($A$337,'Paste Calib Data'!$A:$A,0)+(ROW()-ROW($A$337)-1),COLUMN())</f>
        <v>328.21962000000002</v>
      </c>
      <c r="E360" s="5">
        <f>INDEX('Paste Calib Data'!$1:$1048576,MATCH($A$337,'Paste Calib Data'!$A:$A,0)+(ROW()-ROW($A$337)-1),COLUMN())</f>
        <v>307.20555899999999</v>
      </c>
      <c r="F360" s="5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5">
        <f>INDEX('Paste Calib Data'!$1:$1048576,MATCH($A$337,'Paste Calib Data'!$A:$A,0)+(ROW()-ROW($A$337)-1),COLUMN())</f>
        <v>1.0006699999999999</v>
      </c>
      <c r="C361" s="5">
        <f>INDEX('Paste Calib Data'!$1:$1048576,MATCH($A$337,'Paste Calib Data'!$A:$A,0)+(ROW()-ROW($A$337)-1),COLUMN())</f>
        <v>1.0006699999999999</v>
      </c>
      <c r="D361" s="5">
        <f>INDEX('Paste Calib Data'!$1:$1048576,MATCH($A$337,'Paste Calib Data'!$A:$A,0)+(ROW()-ROW($A$337)-1),COLUMN())</f>
        <v>1.0006699999999999</v>
      </c>
      <c r="E361" s="5">
        <f>INDEX('Paste Calib Data'!$1:$1048576,MATCH($A$337,'Paste Calib Data'!$A:$A,0)+(ROW()-ROW($A$337)-1),COLUMN())</f>
        <v>1.0006699999999999</v>
      </c>
      <c r="F361" s="5">
        <f>INDEX('Paste Calib Data'!$1:$1048576,MATCH($A$337,'Paste Calib Data'!$A:$A,0)+(ROW()-ROW($A$337)-1),COLUMN())</f>
        <v>1.0006699999999999</v>
      </c>
    </row>
    <row r="362" spans="1:19" x14ac:dyDescent="0.25">
      <c r="A362" s="13">
        <f>A361+1</f>
        <v>3501</v>
      </c>
      <c r="B362" s="12">
        <f>B361</f>
        <v>1.0006699999999999</v>
      </c>
      <c r="C362" s="12">
        <f t="shared" ref="C362:F362" si="151">C361</f>
        <v>1.0006699999999999</v>
      </c>
      <c r="D362" s="12">
        <f t="shared" si="151"/>
        <v>1.0006699999999999</v>
      </c>
      <c r="E362" s="12">
        <f t="shared" si="151"/>
        <v>1.0006699999999999</v>
      </c>
      <c r="F362" s="12">
        <f t="shared" si="151"/>
        <v>1.0006699999999999</v>
      </c>
    </row>
    <row r="364" spans="1:19" x14ac:dyDescent="0.25">
      <c r="A364" s="17" t="s">
        <v>212</v>
      </c>
      <c r="B364" s="51" t="str">
        <f>INDEX('Paste Calib Data'!$1:$1048576,MATCH($A$364,'Paste Calib Data'!$A:$A,0)+(ROW()-ROW($A$364)),COLUMN())</f>
        <v>Equivalence Ratio Limit</v>
      </c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13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13">
        <f>R366+1</f>
        <v>151</v>
      </c>
    </row>
    <row r="367" spans="1:19" x14ac:dyDescent="0.25">
      <c r="A367" s="13">
        <f>A368-1</f>
        <v>1399</v>
      </c>
      <c r="B367" s="15">
        <f>B368</f>
        <v>2</v>
      </c>
      <c r="C367" s="15">
        <f t="shared" ref="C367:S367" si="152">C368</f>
        <v>2</v>
      </c>
      <c r="D367" s="15">
        <f t="shared" si="152"/>
        <v>2</v>
      </c>
      <c r="E367" s="15">
        <f t="shared" si="152"/>
        <v>2</v>
      </c>
      <c r="F367" s="15">
        <f t="shared" si="152"/>
        <v>2</v>
      </c>
      <c r="G367" s="15">
        <f t="shared" si="152"/>
        <v>2</v>
      </c>
      <c r="H367" s="15">
        <f t="shared" si="152"/>
        <v>2</v>
      </c>
      <c r="I367" s="15">
        <f t="shared" si="152"/>
        <v>1</v>
      </c>
      <c r="J367" s="15">
        <f t="shared" si="152"/>
        <v>0.890625</v>
      </c>
      <c r="K367" s="15">
        <f t="shared" si="152"/>
        <v>0.984375</v>
      </c>
      <c r="L367" s="15">
        <f t="shared" si="152"/>
        <v>0.97656299999999996</v>
      </c>
      <c r="M367" s="15">
        <f t="shared" si="152"/>
        <v>0.92968799999999996</v>
      </c>
      <c r="N367" s="15">
        <f t="shared" si="152"/>
        <v>0.9375</v>
      </c>
      <c r="O367" s="15">
        <f t="shared" si="152"/>
        <v>0.9375</v>
      </c>
      <c r="P367" s="15">
        <f t="shared" si="152"/>
        <v>0.9375</v>
      </c>
      <c r="Q367" s="15">
        <f t="shared" si="152"/>
        <v>0.9375</v>
      </c>
      <c r="R367" s="15">
        <f t="shared" si="152"/>
        <v>0.9375</v>
      </c>
      <c r="S367" s="15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5">
        <f>C368</f>
        <v>2</v>
      </c>
      <c r="C368" s="6">
        <f>INDEX('Paste Calib Data'!$1:$1048576,MATCH($A$364,'Paste Calib Data'!$A:$A,0)+(ROW()-ROW($A$364)-1),COLUMN()-1)</f>
        <v>2</v>
      </c>
      <c r="D368" s="6">
        <f>INDEX('Paste Calib Data'!$1:$1048576,MATCH($A$364,'Paste Calib Data'!$A:$A,0)+(ROW()-ROW($A$364)-1),COLUMN()-1)</f>
        <v>2</v>
      </c>
      <c r="E368" s="6">
        <f>INDEX('Paste Calib Data'!$1:$1048576,MATCH($A$364,'Paste Calib Data'!$A:$A,0)+(ROW()-ROW($A$364)-1),COLUMN()-1)</f>
        <v>2</v>
      </c>
      <c r="F368" s="6">
        <f>INDEX('Paste Calib Data'!$1:$1048576,MATCH($A$364,'Paste Calib Data'!$A:$A,0)+(ROW()-ROW($A$364)-1),COLUMN()-1)</f>
        <v>2</v>
      </c>
      <c r="G368" s="6">
        <f>INDEX('Paste Calib Data'!$1:$1048576,MATCH($A$364,'Paste Calib Data'!$A:$A,0)+(ROW()-ROW($A$364)-1),COLUMN()-1)</f>
        <v>2</v>
      </c>
      <c r="H368" s="6">
        <f>INDEX('Paste Calib Data'!$1:$1048576,MATCH($A$364,'Paste Calib Data'!$A:$A,0)+(ROW()-ROW($A$364)-1),COLUMN()-1)</f>
        <v>2</v>
      </c>
      <c r="I368" s="6">
        <f>INDEX('Paste Calib Data'!$1:$1048576,MATCH($A$364,'Paste Calib Data'!$A:$A,0)+(ROW()-ROW($A$364)-1),COLUMN()-1)</f>
        <v>1</v>
      </c>
      <c r="J368" s="6">
        <f>INDEX('Paste Calib Data'!$1:$1048576,MATCH($A$364,'Paste Calib Data'!$A:$A,0)+(ROW()-ROW($A$364)-1),COLUMN()-1)</f>
        <v>0.890625</v>
      </c>
      <c r="K368" s="6">
        <f>INDEX('Paste Calib Data'!$1:$1048576,MATCH($A$364,'Paste Calib Data'!$A:$A,0)+(ROW()-ROW($A$364)-1),COLUMN()-1)</f>
        <v>0.984375</v>
      </c>
      <c r="L368" s="6">
        <f>INDEX('Paste Calib Data'!$1:$1048576,MATCH($A$364,'Paste Calib Data'!$A:$A,0)+(ROW()-ROW($A$364)-1),COLUMN()-1)</f>
        <v>0.97656299999999996</v>
      </c>
      <c r="M368" s="6">
        <f>INDEX('Paste Calib Data'!$1:$1048576,MATCH($A$364,'Paste Calib Data'!$A:$A,0)+(ROW()-ROW($A$364)-1),COLUMN()-1)</f>
        <v>0.92968799999999996</v>
      </c>
      <c r="N368" s="6">
        <f>INDEX('Paste Calib Data'!$1:$1048576,MATCH($A$364,'Paste Calib Data'!$A:$A,0)+(ROW()-ROW($A$364)-1),COLUMN()-1)</f>
        <v>0.9375</v>
      </c>
      <c r="O368" s="6">
        <f>INDEX('Paste Calib Data'!$1:$1048576,MATCH($A$364,'Paste Calib Data'!$A:$A,0)+(ROW()-ROW($A$364)-1),COLUMN()-1)</f>
        <v>0.9375</v>
      </c>
      <c r="P368" s="6">
        <f>INDEX('Paste Calib Data'!$1:$1048576,MATCH($A$364,'Paste Calib Data'!$A:$A,0)+(ROW()-ROW($A$364)-1),COLUMN()-1)</f>
        <v>0.9375</v>
      </c>
      <c r="Q368" s="6">
        <f>INDEX('Paste Calib Data'!$1:$1048576,MATCH($A$364,'Paste Calib Data'!$A:$A,0)+(ROW()-ROW($A$364)-1),COLUMN()-1)</f>
        <v>0.9375</v>
      </c>
      <c r="R368" s="6">
        <f>INDEX('Paste Calib Data'!$1:$1048576,MATCH($A$364,'Paste Calib Data'!$A:$A,0)+(ROW()-ROW($A$364)-1),COLUMN()-1)</f>
        <v>0.9375</v>
      </c>
      <c r="S368" s="15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5">
        <f t="shared" ref="B369:B386" si="153">C369</f>
        <v>2</v>
      </c>
      <c r="C369" s="6">
        <f>INDEX('Paste Calib Data'!$1:$1048576,MATCH($A$364,'Paste Calib Data'!$A:$A,0)+(ROW()-ROW($A$364)-1),COLUMN()-1)</f>
        <v>2</v>
      </c>
      <c r="D369" s="6">
        <f>INDEX('Paste Calib Data'!$1:$1048576,MATCH($A$364,'Paste Calib Data'!$A:$A,0)+(ROW()-ROW($A$364)-1),COLUMN()-1)</f>
        <v>2</v>
      </c>
      <c r="E369" s="6">
        <f>INDEX('Paste Calib Data'!$1:$1048576,MATCH($A$364,'Paste Calib Data'!$A:$A,0)+(ROW()-ROW($A$364)-1),COLUMN()-1)</f>
        <v>2</v>
      </c>
      <c r="F369" s="6">
        <f>INDEX('Paste Calib Data'!$1:$1048576,MATCH($A$364,'Paste Calib Data'!$A:$A,0)+(ROW()-ROW($A$364)-1),COLUMN()-1)</f>
        <v>2</v>
      </c>
      <c r="G369" s="6">
        <f>INDEX('Paste Calib Data'!$1:$1048576,MATCH($A$364,'Paste Calib Data'!$A:$A,0)+(ROW()-ROW($A$364)-1),COLUMN()-1)</f>
        <v>2</v>
      </c>
      <c r="H369" s="6">
        <f>INDEX('Paste Calib Data'!$1:$1048576,MATCH($A$364,'Paste Calib Data'!$A:$A,0)+(ROW()-ROW($A$364)-1),COLUMN()-1)</f>
        <v>2</v>
      </c>
      <c r="I369" s="6">
        <f>INDEX('Paste Calib Data'!$1:$1048576,MATCH($A$364,'Paste Calib Data'!$A:$A,0)+(ROW()-ROW($A$364)-1),COLUMN()-1)</f>
        <v>1</v>
      </c>
      <c r="J369" s="6">
        <f>INDEX('Paste Calib Data'!$1:$1048576,MATCH($A$364,'Paste Calib Data'!$A:$A,0)+(ROW()-ROW($A$364)-1),COLUMN()-1)</f>
        <v>0.86718799999999996</v>
      </c>
      <c r="K369" s="6">
        <f>INDEX('Paste Calib Data'!$1:$1048576,MATCH($A$364,'Paste Calib Data'!$A:$A,0)+(ROW()-ROW($A$364)-1),COLUMN()-1)</f>
        <v>0.953125</v>
      </c>
      <c r="L369" s="6">
        <f>INDEX('Paste Calib Data'!$1:$1048576,MATCH($A$364,'Paste Calib Data'!$A:$A,0)+(ROW()-ROW($A$364)-1),COLUMN()-1)</f>
        <v>0.96093799999999996</v>
      </c>
      <c r="M369" s="6">
        <f>INDEX('Paste Calib Data'!$1:$1048576,MATCH($A$364,'Paste Calib Data'!$A:$A,0)+(ROW()-ROW($A$364)-1),COLUMN()-1)</f>
        <v>0.9375</v>
      </c>
      <c r="N369" s="6">
        <f>INDEX('Paste Calib Data'!$1:$1048576,MATCH($A$364,'Paste Calib Data'!$A:$A,0)+(ROW()-ROW($A$364)-1),COLUMN()-1)</f>
        <v>0.91406299999999996</v>
      </c>
      <c r="O369" s="6">
        <f>INDEX('Paste Calib Data'!$1:$1048576,MATCH($A$364,'Paste Calib Data'!$A:$A,0)+(ROW()-ROW($A$364)-1),COLUMN()-1)</f>
        <v>0.91406299999999996</v>
      </c>
      <c r="P369" s="6">
        <f>INDEX('Paste Calib Data'!$1:$1048576,MATCH($A$364,'Paste Calib Data'!$A:$A,0)+(ROW()-ROW($A$364)-1),COLUMN()-1)</f>
        <v>0.91406299999999996</v>
      </c>
      <c r="Q369" s="6">
        <f>INDEX('Paste Calib Data'!$1:$1048576,MATCH($A$364,'Paste Calib Data'!$A:$A,0)+(ROW()-ROW($A$364)-1),COLUMN()-1)</f>
        <v>0.91406299999999996</v>
      </c>
      <c r="R369" s="6">
        <f>INDEX('Paste Calib Data'!$1:$1048576,MATCH($A$364,'Paste Calib Data'!$A:$A,0)+(ROW()-ROW($A$364)-1),COLUMN()-1)</f>
        <v>0.91406299999999996</v>
      </c>
      <c r="S369" s="15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5">
        <f t="shared" si="153"/>
        <v>2</v>
      </c>
      <c r="C370" s="6">
        <f>INDEX('Paste Calib Data'!$1:$1048576,MATCH($A$364,'Paste Calib Data'!$A:$A,0)+(ROW()-ROW($A$364)-1),COLUMN()-1)</f>
        <v>2</v>
      </c>
      <c r="D370" s="6">
        <f>INDEX('Paste Calib Data'!$1:$1048576,MATCH($A$364,'Paste Calib Data'!$A:$A,0)+(ROW()-ROW($A$364)-1),COLUMN()-1)</f>
        <v>2</v>
      </c>
      <c r="E370" s="6">
        <f>INDEX('Paste Calib Data'!$1:$1048576,MATCH($A$364,'Paste Calib Data'!$A:$A,0)+(ROW()-ROW($A$364)-1),COLUMN()-1)</f>
        <v>2</v>
      </c>
      <c r="F370" s="6">
        <f>INDEX('Paste Calib Data'!$1:$1048576,MATCH($A$364,'Paste Calib Data'!$A:$A,0)+(ROW()-ROW($A$364)-1),COLUMN()-1)</f>
        <v>2</v>
      </c>
      <c r="G370" s="6">
        <f>INDEX('Paste Calib Data'!$1:$1048576,MATCH($A$364,'Paste Calib Data'!$A:$A,0)+(ROW()-ROW($A$364)-1),COLUMN()-1)</f>
        <v>2</v>
      </c>
      <c r="H370" s="6">
        <f>INDEX('Paste Calib Data'!$1:$1048576,MATCH($A$364,'Paste Calib Data'!$A:$A,0)+(ROW()-ROW($A$364)-1),COLUMN()-1)</f>
        <v>2</v>
      </c>
      <c r="I370" s="6">
        <f>INDEX('Paste Calib Data'!$1:$1048576,MATCH($A$364,'Paste Calib Data'!$A:$A,0)+(ROW()-ROW($A$364)-1),COLUMN()-1)</f>
        <v>1</v>
      </c>
      <c r="J370" s="6">
        <f>INDEX('Paste Calib Data'!$1:$1048576,MATCH($A$364,'Paste Calib Data'!$A:$A,0)+(ROW()-ROW($A$364)-1),COLUMN()-1)</f>
        <v>0.859375</v>
      </c>
      <c r="K370" s="6">
        <f>INDEX('Paste Calib Data'!$1:$1048576,MATCH($A$364,'Paste Calib Data'!$A:$A,0)+(ROW()-ROW($A$364)-1),COLUMN()-1)</f>
        <v>0.9375</v>
      </c>
      <c r="L370" s="6">
        <f>INDEX('Paste Calib Data'!$1:$1048576,MATCH($A$364,'Paste Calib Data'!$A:$A,0)+(ROW()-ROW($A$364)-1),COLUMN()-1)</f>
        <v>0.921875</v>
      </c>
      <c r="M370" s="6">
        <f>INDEX('Paste Calib Data'!$1:$1048576,MATCH($A$364,'Paste Calib Data'!$A:$A,0)+(ROW()-ROW($A$364)-1),COLUMN()-1)</f>
        <v>0.89843799999999996</v>
      </c>
      <c r="N370" s="6">
        <f>INDEX('Paste Calib Data'!$1:$1048576,MATCH($A$364,'Paste Calib Data'!$A:$A,0)+(ROW()-ROW($A$364)-1),COLUMN()-1)</f>
        <v>0.88281299999999996</v>
      </c>
      <c r="O370" s="6">
        <f>INDEX('Paste Calib Data'!$1:$1048576,MATCH($A$364,'Paste Calib Data'!$A:$A,0)+(ROW()-ROW($A$364)-1),COLUMN()-1)</f>
        <v>0.84375</v>
      </c>
      <c r="P370" s="6">
        <f>INDEX('Paste Calib Data'!$1:$1048576,MATCH($A$364,'Paste Calib Data'!$A:$A,0)+(ROW()-ROW($A$364)-1),COLUMN()-1)</f>
        <v>0.84375</v>
      </c>
      <c r="Q370" s="6">
        <f>INDEX('Paste Calib Data'!$1:$1048576,MATCH($A$364,'Paste Calib Data'!$A:$A,0)+(ROW()-ROW($A$364)-1),COLUMN()-1)</f>
        <v>0.84375</v>
      </c>
      <c r="R370" s="6">
        <f>INDEX('Paste Calib Data'!$1:$1048576,MATCH($A$364,'Paste Calib Data'!$A:$A,0)+(ROW()-ROW($A$364)-1),COLUMN()-1)</f>
        <v>0.84375</v>
      </c>
      <c r="S370" s="15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5">
        <f t="shared" si="153"/>
        <v>2</v>
      </c>
      <c r="C371" s="6">
        <f>INDEX('Paste Calib Data'!$1:$1048576,MATCH($A$364,'Paste Calib Data'!$A:$A,0)+(ROW()-ROW($A$364)-1),COLUMN()-1)</f>
        <v>2</v>
      </c>
      <c r="D371" s="6">
        <f>INDEX('Paste Calib Data'!$1:$1048576,MATCH($A$364,'Paste Calib Data'!$A:$A,0)+(ROW()-ROW($A$364)-1),COLUMN()-1)</f>
        <v>2</v>
      </c>
      <c r="E371" s="6">
        <f>INDEX('Paste Calib Data'!$1:$1048576,MATCH($A$364,'Paste Calib Data'!$A:$A,0)+(ROW()-ROW($A$364)-1),COLUMN()-1)</f>
        <v>2</v>
      </c>
      <c r="F371" s="6">
        <f>INDEX('Paste Calib Data'!$1:$1048576,MATCH($A$364,'Paste Calib Data'!$A:$A,0)+(ROW()-ROW($A$364)-1),COLUMN()-1)</f>
        <v>2</v>
      </c>
      <c r="G371" s="6">
        <f>INDEX('Paste Calib Data'!$1:$1048576,MATCH($A$364,'Paste Calib Data'!$A:$A,0)+(ROW()-ROW($A$364)-1),COLUMN()-1)</f>
        <v>2</v>
      </c>
      <c r="H371" s="6">
        <f>INDEX('Paste Calib Data'!$1:$1048576,MATCH($A$364,'Paste Calib Data'!$A:$A,0)+(ROW()-ROW($A$364)-1),COLUMN()-1)</f>
        <v>2</v>
      </c>
      <c r="I371" s="6">
        <f>INDEX('Paste Calib Data'!$1:$1048576,MATCH($A$364,'Paste Calib Data'!$A:$A,0)+(ROW()-ROW($A$364)-1),COLUMN()-1)</f>
        <v>1</v>
      </c>
      <c r="J371" s="6">
        <f>INDEX('Paste Calib Data'!$1:$1048576,MATCH($A$364,'Paste Calib Data'!$A:$A,0)+(ROW()-ROW($A$364)-1),COLUMN()-1)</f>
        <v>0.83593799999999996</v>
      </c>
      <c r="K371" s="6">
        <f>INDEX('Paste Calib Data'!$1:$1048576,MATCH($A$364,'Paste Calib Data'!$A:$A,0)+(ROW()-ROW($A$364)-1),COLUMN()-1)</f>
        <v>0.859375</v>
      </c>
      <c r="L371" s="6">
        <f>INDEX('Paste Calib Data'!$1:$1048576,MATCH($A$364,'Paste Calib Data'!$A:$A,0)+(ROW()-ROW($A$364)-1),COLUMN()-1)</f>
        <v>0.921875</v>
      </c>
      <c r="M371" s="6">
        <f>INDEX('Paste Calib Data'!$1:$1048576,MATCH($A$364,'Paste Calib Data'!$A:$A,0)+(ROW()-ROW($A$364)-1),COLUMN()-1)</f>
        <v>0.875</v>
      </c>
      <c r="N371" s="6">
        <f>INDEX('Paste Calib Data'!$1:$1048576,MATCH($A$364,'Paste Calib Data'!$A:$A,0)+(ROW()-ROW($A$364)-1),COLUMN()-1)</f>
        <v>0.83593799999999996</v>
      </c>
      <c r="O371" s="6">
        <f>INDEX('Paste Calib Data'!$1:$1048576,MATCH($A$364,'Paste Calib Data'!$A:$A,0)+(ROW()-ROW($A$364)-1),COLUMN()-1)</f>
        <v>0.78906299999999996</v>
      </c>
      <c r="P371" s="6">
        <f>INDEX('Paste Calib Data'!$1:$1048576,MATCH($A$364,'Paste Calib Data'!$A:$A,0)+(ROW()-ROW($A$364)-1),COLUMN()-1)</f>
        <v>0.78906299999999996</v>
      </c>
      <c r="Q371" s="6">
        <f>INDEX('Paste Calib Data'!$1:$1048576,MATCH($A$364,'Paste Calib Data'!$A:$A,0)+(ROW()-ROW($A$364)-1),COLUMN()-1)</f>
        <v>0.78906299999999996</v>
      </c>
      <c r="R371" s="6">
        <f>INDEX('Paste Calib Data'!$1:$1048576,MATCH($A$364,'Paste Calib Data'!$A:$A,0)+(ROW()-ROW($A$364)-1),COLUMN()-1)</f>
        <v>0.78906299999999996</v>
      </c>
      <c r="S371" s="15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5">
        <f t="shared" si="153"/>
        <v>2</v>
      </c>
      <c r="C372" s="6">
        <f>INDEX('Paste Calib Data'!$1:$1048576,MATCH($A$364,'Paste Calib Data'!$A:$A,0)+(ROW()-ROW($A$364)-1),COLUMN()-1)</f>
        <v>2</v>
      </c>
      <c r="D372" s="6">
        <f>INDEX('Paste Calib Data'!$1:$1048576,MATCH($A$364,'Paste Calib Data'!$A:$A,0)+(ROW()-ROW($A$364)-1),COLUMN()-1)</f>
        <v>2</v>
      </c>
      <c r="E372" s="6">
        <f>INDEX('Paste Calib Data'!$1:$1048576,MATCH($A$364,'Paste Calib Data'!$A:$A,0)+(ROW()-ROW($A$364)-1),COLUMN()-1)</f>
        <v>2</v>
      </c>
      <c r="F372" s="6">
        <f>INDEX('Paste Calib Data'!$1:$1048576,MATCH($A$364,'Paste Calib Data'!$A:$A,0)+(ROW()-ROW($A$364)-1),COLUMN()-1)</f>
        <v>2</v>
      </c>
      <c r="G372" s="6">
        <f>INDEX('Paste Calib Data'!$1:$1048576,MATCH($A$364,'Paste Calib Data'!$A:$A,0)+(ROW()-ROW($A$364)-1),COLUMN()-1)</f>
        <v>2</v>
      </c>
      <c r="H372" s="6">
        <f>INDEX('Paste Calib Data'!$1:$1048576,MATCH($A$364,'Paste Calib Data'!$A:$A,0)+(ROW()-ROW($A$364)-1),COLUMN()-1)</f>
        <v>2</v>
      </c>
      <c r="I372" s="6">
        <f>INDEX('Paste Calib Data'!$1:$1048576,MATCH($A$364,'Paste Calib Data'!$A:$A,0)+(ROW()-ROW($A$364)-1),COLUMN()-1)</f>
        <v>1</v>
      </c>
      <c r="J372" s="6">
        <f>INDEX('Paste Calib Data'!$1:$1048576,MATCH($A$364,'Paste Calib Data'!$A:$A,0)+(ROW()-ROW($A$364)-1),COLUMN()-1)</f>
        <v>0.82031299999999996</v>
      </c>
      <c r="K372" s="6">
        <f>INDEX('Paste Calib Data'!$1:$1048576,MATCH($A$364,'Paste Calib Data'!$A:$A,0)+(ROW()-ROW($A$364)-1),COLUMN()-1)</f>
        <v>0.921875</v>
      </c>
      <c r="L372" s="6">
        <f>INDEX('Paste Calib Data'!$1:$1048576,MATCH($A$364,'Paste Calib Data'!$A:$A,0)+(ROW()-ROW($A$364)-1),COLUMN()-1)</f>
        <v>0.828125</v>
      </c>
      <c r="M372" s="6">
        <f>INDEX('Paste Calib Data'!$1:$1048576,MATCH($A$364,'Paste Calib Data'!$A:$A,0)+(ROW()-ROW($A$364)-1),COLUMN()-1)</f>
        <v>0.8125</v>
      </c>
      <c r="N372" s="6">
        <f>INDEX('Paste Calib Data'!$1:$1048576,MATCH($A$364,'Paste Calib Data'!$A:$A,0)+(ROW()-ROW($A$364)-1),COLUMN()-1)</f>
        <v>0.8125</v>
      </c>
      <c r="O372" s="6">
        <f>INDEX('Paste Calib Data'!$1:$1048576,MATCH($A$364,'Paste Calib Data'!$A:$A,0)+(ROW()-ROW($A$364)-1),COLUMN()-1)</f>
        <v>0.77343799999999996</v>
      </c>
      <c r="P372" s="6">
        <f>INDEX('Paste Calib Data'!$1:$1048576,MATCH($A$364,'Paste Calib Data'!$A:$A,0)+(ROW()-ROW($A$364)-1),COLUMN()-1)</f>
        <v>0.77343799999999996</v>
      </c>
      <c r="Q372" s="6">
        <f>INDEX('Paste Calib Data'!$1:$1048576,MATCH($A$364,'Paste Calib Data'!$A:$A,0)+(ROW()-ROW($A$364)-1),COLUMN()-1)</f>
        <v>0.77343799999999996</v>
      </c>
      <c r="R372" s="6">
        <f>INDEX('Paste Calib Data'!$1:$1048576,MATCH($A$364,'Paste Calib Data'!$A:$A,0)+(ROW()-ROW($A$364)-1),COLUMN()-1)</f>
        <v>0.77343799999999996</v>
      </c>
      <c r="S372" s="15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5">
        <f t="shared" si="153"/>
        <v>2</v>
      </c>
      <c r="C373" s="6">
        <f>INDEX('Paste Calib Data'!$1:$1048576,MATCH($A$364,'Paste Calib Data'!$A:$A,0)+(ROW()-ROW($A$364)-1),COLUMN()-1)</f>
        <v>2</v>
      </c>
      <c r="D373" s="6">
        <f>INDEX('Paste Calib Data'!$1:$1048576,MATCH($A$364,'Paste Calib Data'!$A:$A,0)+(ROW()-ROW($A$364)-1),COLUMN()-1)</f>
        <v>2</v>
      </c>
      <c r="E373" s="6">
        <f>INDEX('Paste Calib Data'!$1:$1048576,MATCH($A$364,'Paste Calib Data'!$A:$A,0)+(ROW()-ROW($A$364)-1),COLUMN()-1)</f>
        <v>2</v>
      </c>
      <c r="F373" s="6">
        <f>INDEX('Paste Calib Data'!$1:$1048576,MATCH($A$364,'Paste Calib Data'!$A:$A,0)+(ROW()-ROW($A$364)-1),COLUMN()-1)</f>
        <v>2</v>
      </c>
      <c r="G373" s="6">
        <f>INDEX('Paste Calib Data'!$1:$1048576,MATCH($A$364,'Paste Calib Data'!$A:$A,0)+(ROW()-ROW($A$364)-1),COLUMN()-1)</f>
        <v>2</v>
      </c>
      <c r="H373" s="6">
        <f>INDEX('Paste Calib Data'!$1:$1048576,MATCH($A$364,'Paste Calib Data'!$A:$A,0)+(ROW()-ROW($A$364)-1),COLUMN()-1)</f>
        <v>2</v>
      </c>
      <c r="I373" s="6">
        <f>INDEX('Paste Calib Data'!$1:$1048576,MATCH($A$364,'Paste Calib Data'!$A:$A,0)+(ROW()-ROW($A$364)-1),COLUMN()-1)</f>
        <v>1</v>
      </c>
      <c r="J373" s="6">
        <f>INDEX('Paste Calib Data'!$1:$1048576,MATCH($A$364,'Paste Calib Data'!$A:$A,0)+(ROW()-ROW($A$364)-1),COLUMN()-1)</f>
        <v>0.80468799999999996</v>
      </c>
      <c r="K373" s="6">
        <f>INDEX('Paste Calib Data'!$1:$1048576,MATCH($A$364,'Paste Calib Data'!$A:$A,0)+(ROW()-ROW($A$364)-1),COLUMN()-1)</f>
        <v>0.84375</v>
      </c>
      <c r="L373" s="6">
        <f>INDEX('Paste Calib Data'!$1:$1048576,MATCH($A$364,'Paste Calib Data'!$A:$A,0)+(ROW()-ROW($A$364)-1),COLUMN()-1)</f>
        <v>0.8125</v>
      </c>
      <c r="M373" s="6">
        <f>INDEX('Paste Calib Data'!$1:$1048576,MATCH($A$364,'Paste Calib Data'!$A:$A,0)+(ROW()-ROW($A$364)-1),COLUMN()-1)</f>
        <v>0.78125</v>
      </c>
      <c r="N373" s="6">
        <f>INDEX('Paste Calib Data'!$1:$1048576,MATCH($A$364,'Paste Calib Data'!$A:$A,0)+(ROW()-ROW($A$364)-1),COLUMN()-1)</f>
        <v>0.78906299999999996</v>
      </c>
      <c r="O373" s="6">
        <f>INDEX('Paste Calib Data'!$1:$1048576,MATCH($A$364,'Paste Calib Data'!$A:$A,0)+(ROW()-ROW($A$364)-1),COLUMN()-1)</f>
        <v>0.75781299999999996</v>
      </c>
      <c r="P373" s="6">
        <f>INDEX('Paste Calib Data'!$1:$1048576,MATCH($A$364,'Paste Calib Data'!$A:$A,0)+(ROW()-ROW($A$364)-1),COLUMN()-1)</f>
        <v>0.75781299999999996</v>
      </c>
      <c r="Q373" s="6">
        <f>INDEX('Paste Calib Data'!$1:$1048576,MATCH($A$364,'Paste Calib Data'!$A:$A,0)+(ROW()-ROW($A$364)-1),COLUMN()-1)</f>
        <v>0.75781299999999996</v>
      </c>
      <c r="R373" s="6">
        <f>INDEX('Paste Calib Data'!$1:$1048576,MATCH($A$364,'Paste Calib Data'!$A:$A,0)+(ROW()-ROW($A$364)-1),COLUMN()-1)</f>
        <v>0.75781299999999996</v>
      </c>
      <c r="S373" s="15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5">
        <f t="shared" si="153"/>
        <v>2</v>
      </c>
      <c r="C374" s="6">
        <f>INDEX('Paste Calib Data'!$1:$1048576,MATCH($A$364,'Paste Calib Data'!$A:$A,0)+(ROW()-ROW($A$364)-1),COLUMN()-1)</f>
        <v>2</v>
      </c>
      <c r="D374" s="6">
        <f>INDEX('Paste Calib Data'!$1:$1048576,MATCH($A$364,'Paste Calib Data'!$A:$A,0)+(ROW()-ROW($A$364)-1),COLUMN()-1)</f>
        <v>2</v>
      </c>
      <c r="E374" s="6">
        <f>INDEX('Paste Calib Data'!$1:$1048576,MATCH($A$364,'Paste Calib Data'!$A:$A,0)+(ROW()-ROW($A$364)-1),COLUMN()-1)</f>
        <v>2</v>
      </c>
      <c r="F374" s="6">
        <f>INDEX('Paste Calib Data'!$1:$1048576,MATCH($A$364,'Paste Calib Data'!$A:$A,0)+(ROW()-ROW($A$364)-1),COLUMN()-1)</f>
        <v>2</v>
      </c>
      <c r="G374" s="6">
        <f>INDEX('Paste Calib Data'!$1:$1048576,MATCH($A$364,'Paste Calib Data'!$A:$A,0)+(ROW()-ROW($A$364)-1),COLUMN()-1)</f>
        <v>2</v>
      </c>
      <c r="H374" s="6">
        <f>INDEX('Paste Calib Data'!$1:$1048576,MATCH($A$364,'Paste Calib Data'!$A:$A,0)+(ROW()-ROW($A$364)-1),COLUMN()-1)</f>
        <v>2</v>
      </c>
      <c r="I374" s="6">
        <f>INDEX('Paste Calib Data'!$1:$1048576,MATCH($A$364,'Paste Calib Data'!$A:$A,0)+(ROW()-ROW($A$364)-1),COLUMN()-1)</f>
        <v>1</v>
      </c>
      <c r="J374" s="6">
        <f>INDEX('Paste Calib Data'!$1:$1048576,MATCH($A$364,'Paste Calib Data'!$A:$A,0)+(ROW()-ROW($A$364)-1),COLUMN()-1)</f>
        <v>0.796875</v>
      </c>
      <c r="K374" s="6">
        <f>INDEX('Paste Calib Data'!$1:$1048576,MATCH($A$364,'Paste Calib Data'!$A:$A,0)+(ROW()-ROW($A$364)-1),COLUMN()-1)</f>
        <v>0.83593799999999996</v>
      </c>
      <c r="L374" s="6">
        <f>INDEX('Paste Calib Data'!$1:$1048576,MATCH($A$364,'Paste Calib Data'!$A:$A,0)+(ROW()-ROW($A$364)-1),COLUMN()-1)</f>
        <v>0.796875</v>
      </c>
      <c r="M374" s="6">
        <f>INDEX('Paste Calib Data'!$1:$1048576,MATCH($A$364,'Paste Calib Data'!$A:$A,0)+(ROW()-ROW($A$364)-1),COLUMN()-1)</f>
        <v>0.765625</v>
      </c>
      <c r="N374" s="6">
        <f>INDEX('Paste Calib Data'!$1:$1048576,MATCH($A$364,'Paste Calib Data'!$A:$A,0)+(ROW()-ROW($A$364)-1),COLUMN()-1)</f>
        <v>0.765625</v>
      </c>
      <c r="O374" s="6">
        <f>INDEX('Paste Calib Data'!$1:$1048576,MATCH($A$364,'Paste Calib Data'!$A:$A,0)+(ROW()-ROW($A$364)-1),COLUMN()-1)</f>
        <v>0.75</v>
      </c>
      <c r="P374" s="6">
        <f>INDEX('Paste Calib Data'!$1:$1048576,MATCH($A$364,'Paste Calib Data'!$A:$A,0)+(ROW()-ROW($A$364)-1),COLUMN()-1)</f>
        <v>0.75</v>
      </c>
      <c r="Q374" s="6">
        <f>INDEX('Paste Calib Data'!$1:$1048576,MATCH($A$364,'Paste Calib Data'!$A:$A,0)+(ROW()-ROW($A$364)-1),COLUMN()-1)</f>
        <v>0.75</v>
      </c>
      <c r="R374" s="6">
        <f>INDEX('Paste Calib Data'!$1:$1048576,MATCH($A$364,'Paste Calib Data'!$A:$A,0)+(ROW()-ROW($A$364)-1),COLUMN()-1)</f>
        <v>0.75</v>
      </c>
      <c r="S374" s="15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5">
        <f t="shared" si="153"/>
        <v>2</v>
      </c>
      <c r="C375" s="6">
        <f>INDEX('Paste Calib Data'!$1:$1048576,MATCH($A$364,'Paste Calib Data'!$A:$A,0)+(ROW()-ROW($A$364)-1),COLUMN()-1)</f>
        <v>2</v>
      </c>
      <c r="D375" s="6">
        <f>INDEX('Paste Calib Data'!$1:$1048576,MATCH($A$364,'Paste Calib Data'!$A:$A,0)+(ROW()-ROW($A$364)-1),COLUMN()-1)</f>
        <v>2</v>
      </c>
      <c r="E375" s="6">
        <f>INDEX('Paste Calib Data'!$1:$1048576,MATCH($A$364,'Paste Calib Data'!$A:$A,0)+(ROW()-ROW($A$364)-1),COLUMN()-1)</f>
        <v>2</v>
      </c>
      <c r="F375" s="6">
        <f>INDEX('Paste Calib Data'!$1:$1048576,MATCH($A$364,'Paste Calib Data'!$A:$A,0)+(ROW()-ROW($A$364)-1),COLUMN()-1)</f>
        <v>2</v>
      </c>
      <c r="G375" s="6">
        <f>INDEX('Paste Calib Data'!$1:$1048576,MATCH($A$364,'Paste Calib Data'!$A:$A,0)+(ROW()-ROW($A$364)-1),COLUMN()-1)</f>
        <v>2</v>
      </c>
      <c r="H375" s="6">
        <f>INDEX('Paste Calib Data'!$1:$1048576,MATCH($A$364,'Paste Calib Data'!$A:$A,0)+(ROW()-ROW($A$364)-1),COLUMN()-1)</f>
        <v>2</v>
      </c>
      <c r="I375" s="6">
        <f>INDEX('Paste Calib Data'!$1:$1048576,MATCH($A$364,'Paste Calib Data'!$A:$A,0)+(ROW()-ROW($A$364)-1),COLUMN()-1)</f>
        <v>1</v>
      </c>
      <c r="J375" s="6">
        <f>INDEX('Paste Calib Data'!$1:$1048576,MATCH($A$364,'Paste Calib Data'!$A:$A,0)+(ROW()-ROW($A$364)-1),COLUMN()-1)</f>
        <v>0.78125</v>
      </c>
      <c r="K375" s="6">
        <f>INDEX('Paste Calib Data'!$1:$1048576,MATCH($A$364,'Paste Calib Data'!$A:$A,0)+(ROW()-ROW($A$364)-1),COLUMN()-1)</f>
        <v>0.80468799999999996</v>
      </c>
      <c r="L375" s="6">
        <f>INDEX('Paste Calib Data'!$1:$1048576,MATCH($A$364,'Paste Calib Data'!$A:$A,0)+(ROW()-ROW($A$364)-1),COLUMN()-1)</f>
        <v>0.77343799999999996</v>
      </c>
      <c r="M375" s="6">
        <f>INDEX('Paste Calib Data'!$1:$1048576,MATCH($A$364,'Paste Calib Data'!$A:$A,0)+(ROW()-ROW($A$364)-1),COLUMN()-1)</f>
        <v>0.75781299999999996</v>
      </c>
      <c r="N375" s="6">
        <f>INDEX('Paste Calib Data'!$1:$1048576,MATCH($A$364,'Paste Calib Data'!$A:$A,0)+(ROW()-ROW($A$364)-1),COLUMN()-1)</f>
        <v>0.75</v>
      </c>
      <c r="O375" s="6">
        <f>INDEX('Paste Calib Data'!$1:$1048576,MATCH($A$364,'Paste Calib Data'!$A:$A,0)+(ROW()-ROW($A$364)-1),COLUMN()-1)</f>
        <v>0.71875</v>
      </c>
      <c r="P375" s="6">
        <f>INDEX('Paste Calib Data'!$1:$1048576,MATCH($A$364,'Paste Calib Data'!$A:$A,0)+(ROW()-ROW($A$364)-1),COLUMN()-1)</f>
        <v>0.74218799999999996</v>
      </c>
      <c r="Q375" s="6">
        <f>INDEX('Paste Calib Data'!$1:$1048576,MATCH($A$364,'Paste Calib Data'!$A:$A,0)+(ROW()-ROW($A$364)-1),COLUMN()-1)</f>
        <v>0.74218799999999996</v>
      </c>
      <c r="R375" s="6">
        <f>INDEX('Paste Calib Data'!$1:$1048576,MATCH($A$364,'Paste Calib Data'!$A:$A,0)+(ROW()-ROW($A$364)-1),COLUMN()-1)</f>
        <v>0.74218799999999996</v>
      </c>
      <c r="S375" s="15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5">
        <f t="shared" si="153"/>
        <v>2</v>
      </c>
      <c r="C376" s="6">
        <f>INDEX('Paste Calib Data'!$1:$1048576,MATCH($A$364,'Paste Calib Data'!$A:$A,0)+(ROW()-ROW($A$364)-1),COLUMN()-1)</f>
        <v>2</v>
      </c>
      <c r="D376" s="6">
        <f>INDEX('Paste Calib Data'!$1:$1048576,MATCH($A$364,'Paste Calib Data'!$A:$A,0)+(ROW()-ROW($A$364)-1),COLUMN()-1)</f>
        <v>2</v>
      </c>
      <c r="E376" s="6">
        <f>INDEX('Paste Calib Data'!$1:$1048576,MATCH($A$364,'Paste Calib Data'!$A:$A,0)+(ROW()-ROW($A$364)-1),COLUMN()-1)</f>
        <v>2</v>
      </c>
      <c r="F376" s="6">
        <f>INDEX('Paste Calib Data'!$1:$1048576,MATCH($A$364,'Paste Calib Data'!$A:$A,0)+(ROW()-ROW($A$364)-1),COLUMN()-1)</f>
        <v>2</v>
      </c>
      <c r="G376" s="6">
        <f>INDEX('Paste Calib Data'!$1:$1048576,MATCH($A$364,'Paste Calib Data'!$A:$A,0)+(ROW()-ROW($A$364)-1),COLUMN()-1)</f>
        <v>2</v>
      </c>
      <c r="H376" s="6">
        <f>INDEX('Paste Calib Data'!$1:$1048576,MATCH($A$364,'Paste Calib Data'!$A:$A,0)+(ROW()-ROW($A$364)-1),COLUMN()-1)</f>
        <v>2</v>
      </c>
      <c r="I376" s="6">
        <f>INDEX('Paste Calib Data'!$1:$1048576,MATCH($A$364,'Paste Calib Data'!$A:$A,0)+(ROW()-ROW($A$364)-1),COLUMN()-1)</f>
        <v>1</v>
      </c>
      <c r="J376" s="6">
        <f>INDEX('Paste Calib Data'!$1:$1048576,MATCH($A$364,'Paste Calib Data'!$A:$A,0)+(ROW()-ROW($A$364)-1),COLUMN()-1)</f>
        <v>0.75781299999999996</v>
      </c>
      <c r="K376" s="6">
        <f>INDEX('Paste Calib Data'!$1:$1048576,MATCH($A$364,'Paste Calib Data'!$A:$A,0)+(ROW()-ROW($A$364)-1),COLUMN()-1)</f>
        <v>0.77343799999999996</v>
      </c>
      <c r="L376" s="6">
        <f>INDEX('Paste Calib Data'!$1:$1048576,MATCH($A$364,'Paste Calib Data'!$A:$A,0)+(ROW()-ROW($A$364)-1),COLUMN()-1)</f>
        <v>0.74218799999999996</v>
      </c>
      <c r="M376" s="6">
        <f>INDEX('Paste Calib Data'!$1:$1048576,MATCH($A$364,'Paste Calib Data'!$A:$A,0)+(ROW()-ROW($A$364)-1),COLUMN()-1)</f>
        <v>0.734375</v>
      </c>
      <c r="N376" s="6">
        <f>INDEX('Paste Calib Data'!$1:$1048576,MATCH($A$364,'Paste Calib Data'!$A:$A,0)+(ROW()-ROW($A$364)-1),COLUMN()-1)</f>
        <v>0.71875</v>
      </c>
      <c r="O376" s="6">
        <f>INDEX('Paste Calib Data'!$1:$1048576,MATCH($A$364,'Paste Calib Data'!$A:$A,0)+(ROW()-ROW($A$364)-1),COLUMN()-1)</f>
        <v>0.71093799999999996</v>
      </c>
      <c r="P376" s="6">
        <f>INDEX('Paste Calib Data'!$1:$1048576,MATCH($A$364,'Paste Calib Data'!$A:$A,0)+(ROW()-ROW($A$364)-1),COLUMN()-1)</f>
        <v>0.71093799999999996</v>
      </c>
      <c r="Q376" s="6">
        <f>INDEX('Paste Calib Data'!$1:$1048576,MATCH($A$364,'Paste Calib Data'!$A:$A,0)+(ROW()-ROW($A$364)-1),COLUMN()-1)</f>
        <v>0.71093799999999996</v>
      </c>
      <c r="R376" s="6">
        <f>INDEX('Paste Calib Data'!$1:$1048576,MATCH($A$364,'Paste Calib Data'!$A:$A,0)+(ROW()-ROW($A$364)-1),COLUMN()-1)</f>
        <v>0.71093799999999996</v>
      </c>
      <c r="S376" s="15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5">
        <f t="shared" si="153"/>
        <v>2</v>
      </c>
      <c r="C377" s="6">
        <f>INDEX('Paste Calib Data'!$1:$1048576,MATCH($A$364,'Paste Calib Data'!$A:$A,0)+(ROW()-ROW($A$364)-1),COLUMN()-1)</f>
        <v>2</v>
      </c>
      <c r="D377" s="6">
        <f>INDEX('Paste Calib Data'!$1:$1048576,MATCH($A$364,'Paste Calib Data'!$A:$A,0)+(ROW()-ROW($A$364)-1),COLUMN()-1)</f>
        <v>2</v>
      </c>
      <c r="E377" s="6">
        <f>INDEX('Paste Calib Data'!$1:$1048576,MATCH($A$364,'Paste Calib Data'!$A:$A,0)+(ROW()-ROW($A$364)-1),COLUMN()-1)</f>
        <v>2</v>
      </c>
      <c r="F377" s="6">
        <f>INDEX('Paste Calib Data'!$1:$1048576,MATCH($A$364,'Paste Calib Data'!$A:$A,0)+(ROW()-ROW($A$364)-1),COLUMN()-1)</f>
        <v>2</v>
      </c>
      <c r="G377" s="6">
        <f>INDEX('Paste Calib Data'!$1:$1048576,MATCH($A$364,'Paste Calib Data'!$A:$A,0)+(ROW()-ROW($A$364)-1),COLUMN()-1)</f>
        <v>2</v>
      </c>
      <c r="H377" s="6">
        <f>INDEX('Paste Calib Data'!$1:$1048576,MATCH($A$364,'Paste Calib Data'!$A:$A,0)+(ROW()-ROW($A$364)-1),COLUMN()-1)</f>
        <v>2</v>
      </c>
      <c r="I377" s="6">
        <f>INDEX('Paste Calib Data'!$1:$1048576,MATCH($A$364,'Paste Calib Data'!$A:$A,0)+(ROW()-ROW($A$364)-1),COLUMN()-1)</f>
        <v>1</v>
      </c>
      <c r="J377" s="6">
        <f>INDEX('Paste Calib Data'!$1:$1048576,MATCH($A$364,'Paste Calib Data'!$A:$A,0)+(ROW()-ROW($A$364)-1),COLUMN()-1)</f>
        <v>0.734375</v>
      </c>
      <c r="K377" s="6">
        <f>INDEX('Paste Calib Data'!$1:$1048576,MATCH($A$364,'Paste Calib Data'!$A:$A,0)+(ROW()-ROW($A$364)-1),COLUMN()-1)</f>
        <v>0.734375</v>
      </c>
      <c r="L377" s="6">
        <f>INDEX('Paste Calib Data'!$1:$1048576,MATCH($A$364,'Paste Calib Data'!$A:$A,0)+(ROW()-ROW($A$364)-1),COLUMN()-1)</f>
        <v>0.71875</v>
      </c>
      <c r="M377" s="6">
        <f>INDEX('Paste Calib Data'!$1:$1048576,MATCH($A$364,'Paste Calib Data'!$A:$A,0)+(ROW()-ROW($A$364)-1),COLUMN()-1)</f>
        <v>0.71093799999999996</v>
      </c>
      <c r="N377" s="6">
        <f>INDEX('Paste Calib Data'!$1:$1048576,MATCH($A$364,'Paste Calib Data'!$A:$A,0)+(ROW()-ROW($A$364)-1),COLUMN()-1)</f>
        <v>0.703125</v>
      </c>
      <c r="O377" s="6">
        <f>INDEX('Paste Calib Data'!$1:$1048576,MATCH($A$364,'Paste Calib Data'!$A:$A,0)+(ROW()-ROW($A$364)-1),COLUMN()-1)</f>
        <v>0.703125</v>
      </c>
      <c r="P377" s="6">
        <f>INDEX('Paste Calib Data'!$1:$1048576,MATCH($A$364,'Paste Calib Data'!$A:$A,0)+(ROW()-ROW($A$364)-1),COLUMN()-1)</f>
        <v>0.703125</v>
      </c>
      <c r="Q377" s="6">
        <f>INDEX('Paste Calib Data'!$1:$1048576,MATCH($A$364,'Paste Calib Data'!$A:$A,0)+(ROW()-ROW($A$364)-1),COLUMN()-1)</f>
        <v>0.703125</v>
      </c>
      <c r="R377" s="6">
        <f>INDEX('Paste Calib Data'!$1:$1048576,MATCH($A$364,'Paste Calib Data'!$A:$A,0)+(ROW()-ROW($A$364)-1),COLUMN()-1)</f>
        <v>0.703125</v>
      </c>
      <c r="S377" s="15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5">
        <f t="shared" si="153"/>
        <v>2</v>
      </c>
      <c r="C378" s="6">
        <f>INDEX('Paste Calib Data'!$1:$1048576,MATCH($A$364,'Paste Calib Data'!$A:$A,0)+(ROW()-ROW($A$364)-1),COLUMN()-1)</f>
        <v>2</v>
      </c>
      <c r="D378" s="6">
        <f>INDEX('Paste Calib Data'!$1:$1048576,MATCH($A$364,'Paste Calib Data'!$A:$A,0)+(ROW()-ROW($A$364)-1),COLUMN()-1)</f>
        <v>2</v>
      </c>
      <c r="E378" s="6">
        <f>INDEX('Paste Calib Data'!$1:$1048576,MATCH($A$364,'Paste Calib Data'!$A:$A,0)+(ROW()-ROW($A$364)-1),COLUMN()-1)</f>
        <v>2</v>
      </c>
      <c r="F378" s="6">
        <f>INDEX('Paste Calib Data'!$1:$1048576,MATCH($A$364,'Paste Calib Data'!$A:$A,0)+(ROW()-ROW($A$364)-1),COLUMN()-1)</f>
        <v>2</v>
      </c>
      <c r="G378" s="6">
        <f>INDEX('Paste Calib Data'!$1:$1048576,MATCH($A$364,'Paste Calib Data'!$A:$A,0)+(ROW()-ROW($A$364)-1),COLUMN()-1)</f>
        <v>2</v>
      </c>
      <c r="H378" s="6">
        <f>INDEX('Paste Calib Data'!$1:$1048576,MATCH($A$364,'Paste Calib Data'!$A:$A,0)+(ROW()-ROW($A$364)-1),COLUMN()-1)</f>
        <v>2</v>
      </c>
      <c r="I378" s="6">
        <f>INDEX('Paste Calib Data'!$1:$1048576,MATCH($A$364,'Paste Calib Data'!$A:$A,0)+(ROW()-ROW($A$364)-1),COLUMN()-1)</f>
        <v>1</v>
      </c>
      <c r="J378" s="6">
        <f>INDEX('Paste Calib Data'!$1:$1048576,MATCH($A$364,'Paste Calib Data'!$A:$A,0)+(ROW()-ROW($A$364)-1),COLUMN()-1)</f>
        <v>0.71875</v>
      </c>
      <c r="K378" s="6">
        <f>INDEX('Paste Calib Data'!$1:$1048576,MATCH($A$364,'Paste Calib Data'!$A:$A,0)+(ROW()-ROW($A$364)-1),COLUMN()-1)</f>
        <v>0.71875</v>
      </c>
      <c r="L378" s="6">
        <f>INDEX('Paste Calib Data'!$1:$1048576,MATCH($A$364,'Paste Calib Data'!$A:$A,0)+(ROW()-ROW($A$364)-1),COLUMN()-1)</f>
        <v>0.69531299999999996</v>
      </c>
      <c r="M378" s="6">
        <f>INDEX('Paste Calib Data'!$1:$1048576,MATCH($A$364,'Paste Calib Data'!$A:$A,0)+(ROW()-ROW($A$364)-1),COLUMN()-1)</f>
        <v>0.703125</v>
      </c>
      <c r="N378" s="6">
        <f>INDEX('Paste Calib Data'!$1:$1048576,MATCH($A$364,'Paste Calib Data'!$A:$A,0)+(ROW()-ROW($A$364)-1),COLUMN()-1)</f>
        <v>0.69531299999999996</v>
      </c>
      <c r="O378" s="6">
        <f>INDEX('Paste Calib Data'!$1:$1048576,MATCH($A$364,'Paste Calib Data'!$A:$A,0)+(ROW()-ROW($A$364)-1),COLUMN()-1)</f>
        <v>0.71093799999999996</v>
      </c>
      <c r="P378" s="6">
        <f>INDEX('Paste Calib Data'!$1:$1048576,MATCH($A$364,'Paste Calib Data'!$A:$A,0)+(ROW()-ROW($A$364)-1),COLUMN()-1)</f>
        <v>0.703125</v>
      </c>
      <c r="Q378" s="6">
        <f>INDEX('Paste Calib Data'!$1:$1048576,MATCH($A$364,'Paste Calib Data'!$A:$A,0)+(ROW()-ROW($A$364)-1),COLUMN()-1)</f>
        <v>0.703125</v>
      </c>
      <c r="R378" s="6">
        <f>INDEX('Paste Calib Data'!$1:$1048576,MATCH($A$364,'Paste Calib Data'!$A:$A,0)+(ROW()-ROW($A$364)-1),COLUMN()-1)</f>
        <v>0.703125</v>
      </c>
      <c r="S378" s="15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5">
        <f t="shared" si="153"/>
        <v>2</v>
      </c>
      <c r="C379" s="6">
        <f>INDEX('Paste Calib Data'!$1:$1048576,MATCH($A$364,'Paste Calib Data'!$A:$A,0)+(ROW()-ROW($A$364)-1),COLUMN()-1)</f>
        <v>2</v>
      </c>
      <c r="D379" s="6">
        <f>INDEX('Paste Calib Data'!$1:$1048576,MATCH($A$364,'Paste Calib Data'!$A:$A,0)+(ROW()-ROW($A$364)-1),COLUMN()-1)</f>
        <v>2</v>
      </c>
      <c r="E379" s="6">
        <f>INDEX('Paste Calib Data'!$1:$1048576,MATCH($A$364,'Paste Calib Data'!$A:$A,0)+(ROW()-ROW($A$364)-1),COLUMN()-1)</f>
        <v>2</v>
      </c>
      <c r="F379" s="6">
        <f>INDEX('Paste Calib Data'!$1:$1048576,MATCH($A$364,'Paste Calib Data'!$A:$A,0)+(ROW()-ROW($A$364)-1),COLUMN()-1)</f>
        <v>2</v>
      </c>
      <c r="G379" s="6">
        <f>INDEX('Paste Calib Data'!$1:$1048576,MATCH($A$364,'Paste Calib Data'!$A:$A,0)+(ROW()-ROW($A$364)-1),COLUMN()-1)</f>
        <v>2</v>
      </c>
      <c r="H379" s="6">
        <f>INDEX('Paste Calib Data'!$1:$1048576,MATCH($A$364,'Paste Calib Data'!$A:$A,0)+(ROW()-ROW($A$364)-1),COLUMN()-1)</f>
        <v>2</v>
      </c>
      <c r="I379" s="6">
        <f>INDEX('Paste Calib Data'!$1:$1048576,MATCH($A$364,'Paste Calib Data'!$A:$A,0)+(ROW()-ROW($A$364)-1),COLUMN()-1)</f>
        <v>1</v>
      </c>
      <c r="J379" s="6">
        <f>INDEX('Paste Calib Data'!$1:$1048576,MATCH($A$364,'Paste Calib Data'!$A:$A,0)+(ROW()-ROW($A$364)-1),COLUMN()-1)</f>
        <v>0.703125</v>
      </c>
      <c r="K379" s="6">
        <f>INDEX('Paste Calib Data'!$1:$1048576,MATCH($A$364,'Paste Calib Data'!$A:$A,0)+(ROW()-ROW($A$364)-1),COLUMN()-1)</f>
        <v>0.703125</v>
      </c>
      <c r="L379" s="6">
        <f>INDEX('Paste Calib Data'!$1:$1048576,MATCH($A$364,'Paste Calib Data'!$A:$A,0)+(ROW()-ROW($A$364)-1),COLUMN()-1)</f>
        <v>0.69531299999999996</v>
      </c>
      <c r="M379" s="6">
        <f>INDEX('Paste Calib Data'!$1:$1048576,MATCH($A$364,'Paste Calib Data'!$A:$A,0)+(ROW()-ROW($A$364)-1),COLUMN()-1)</f>
        <v>0.69531299999999996</v>
      </c>
      <c r="N379" s="6">
        <f>INDEX('Paste Calib Data'!$1:$1048576,MATCH($A$364,'Paste Calib Data'!$A:$A,0)+(ROW()-ROW($A$364)-1),COLUMN()-1)</f>
        <v>0.6875</v>
      </c>
      <c r="O379" s="6">
        <f>INDEX('Paste Calib Data'!$1:$1048576,MATCH($A$364,'Paste Calib Data'!$A:$A,0)+(ROW()-ROW($A$364)-1),COLUMN()-1)</f>
        <v>0.72656299999999996</v>
      </c>
      <c r="P379" s="6">
        <f>INDEX('Paste Calib Data'!$1:$1048576,MATCH($A$364,'Paste Calib Data'!$A:$A,0)+(ROW()-ROW($A$364)-1),COLUMN()-1)</f>
        <v>0.734375</v>
      </c>
      <c r="Q379" s="6">
        <f>INDEX('Paste Calib Data'!$1:$1048576,MATCH($A$364,'Paste Calib Data'!$A:$A,0)+(ROW()-ROW($A$364)-1),COLUMN()-1)</f>
        <v>0.734375</v>
      </c>
      <c r="R379" s="6">
        <f>INDEX('Paste Calib Data'!$1:$1048576,MATCH($A$364,'Paste Calib Data'!$A:$A,0)+(ROW()-ROW($A$364)-1),COLUMN()-1)</f>
        <v>0.734375</v>
      </c>
      <c r="S379" s="15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5">
        <f t="shared" si="153"/>
        <v>2</v>
      </c>
      <c r="C380" s="6">
        <f>INDEX('Paste Calib Data'!$1:$1048576,MATCH($A$364,'Paste Calib Data'!$A:$A,0)+(ROW()-ROW($A$364)-1),COLUMN()-1)</f>
        <v>2</v>
      </c>
      <c r="D380" s="6">
        <f>INDEX('Paste Calib Data'!$1:$1048576,MATCH($A$364,'Paste Calib Data'!$A:$A,0)+(ROW()-ROW($A$364)-1),COLUMN()-1)</f>
        <v>2</v>
      </c>
      <c r="E380" s="6">
        <f>INDEX('Paste Calib Data'!$1:$1048576,MATCH($A$364,'Paste Calib Data'!$A:$A,0)+(ROW()-ROW($A$364)-1),COLUMN()-1)</f>
        <v>2</v>
      </c>
      <c r="F380" s="6">
        <f>INDEX('Paste Calib Data'!$1:$1048576,MATCH($A$364,'Paste Calib Data'!$A:$A,0)+(ROW()-ROW($A$364)-1),COLUMN()-1)</f>
        <v>2</v>
      </c>
      <c r="G380" s="6">
        <f>INDEX('Paste Calib Data'!$1:$1048576,MATCH($A$364,'Paste Calib Data'!$A:$A,0)+(ROW()-ROW($A$364)-1),COLUMN()-1)</f>
        <v>2</v>
      </c>
      <c r="H380" s="6">
        <f>INDEX('Paste Calib Data'!$1:$1048576,MATCH($A$364,'Paste Calib Data'!$A:$A,0)+(ROW()-ROW($A$364)-1),COLUMN()-1)</f>
        <v>2</v>
      </c>
      <c r="I380" s="6">
        <f>INDEX('Paste Calib Data'!$1:$1048576,MATCH($A$364,'Paste Calib Data'!$A:$A,0)+(ROW()-ROW($A$364)-1),COLUMN()-1)</f>
        <v>1</v>
      </c>
      <c r="J380" s="6">
        <f>INDEX('Paste Calib Data'!$1:$1048576,MATCH($A$364,'Paste Calib Data'!$A:$A,0)+(ROW()-ROW($A$364)-1),COLUMN()-1)</f>
        <v>0.6875</v>
      </c>
      <c r="K380" s="6">
        <f>INDEX('Paste Calib Data'!$1:$1048576,MATCH($A$364,'Paste Calib Data'!$A:$A,0)+(ROW()-ROW($A$364)-1),COLUMN()-1)</f>
        <v>0.71093799999999996</v>
      </c>
      <c r="L380" s="6">
        <f>INDEX('Paste Calib Data'!$1:$1048576,MATCH($A$364,'Paste Calib Data'!$A:$A,0)+(ROW()-ROW($A$364)-1),COLUMN()-1)</f>
        <v>0.69531299999999996</v>
      </c>
      <c r="M380" s="6">
        <f>INDEX('Paste Calib Data'!$1:$1048576,MATCH($A$364,'Paste Calib Data'!$A:$A,0)+(ROW()-ROW($A$364)-1),COLUMN()-1)</f>
        <v>0.6875</v>
      </c>
      <c r="N380" s="6">
        <f>INDEX('Paste Calib Data'!$1:$1048576,MATCH($A$364,'Paste Calib Data'!$A:$A,0)+(ROW()-ROW($A$364)-1),COLUMN()-1)</f>
        <v>0.6875</v>
      </c>
      <c r="O380" s="6">
        <f>INDEX('Paste Calib Data'!$1:$1048576,MATCH($A$364,'Paste Calib Data'!$A:$A,0)+(ROW()-ROW($A$364)-1),COLUMN()-1)</f>
        <v>0.71875</v>
      </c>
      <c r="P380" s="6">
        <f>INDEX('Paste Calib Data'!$1:$1048576,MATCH($A$364,'Paste Calib Data'!$A:$A,0)+(ROW()-ROW($A$364)-1),COLUMN()-1)</f>
        <v>0.72656299999999996</v>
      </c>
      <c r="Q380" s="6">
        <f>INDEX('Paste Calib Data'!$1:$1048576,MATCH($A$364,'Paste Calib Data'!$A:$A,0)+(ROW()-ROW($A$364)-1),COLUMN()-1)</f>
        <v>0.72656299999999996</v>
      </c>
      <c r="R380" s="6">
        <f>INDEX('Paste Calib Data'!$1:$1048576,MATCH($A$364,'Paste Calib Data'!$A:$A,0)+(ROW()-ROW($A$364)-1),COLUMN()-1)</f>
        <v>0.72656299999999996</v>
      </c>
      <c r="S380" s="15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5">
        <f t="shared" si="153"/>
        <v>2</v>
      </c>
      <c r="C381" s="6">
        <f>INDEX('Paste Calib Data'!$1:$1048576,MATCH($A$364,'Paste Calib Data'!$A:$A,0)+(ROW()-ROW($A$364)-1),COLUMN()-1)</f>
        <v>2</v>
      </c>
      <c r="D381" s="6">
        <f>INDEX('Paste Calib Data'!$1:$1048576,MATCH($A$364,'Paste Calib Data'!$A:$A,0)+(ROW()-ROW($A$364)-1),COLUMN()-1)</f>
        <v>2</v>
      </c>
      <c r="E381" s="6">
        <f>INDEX('Paste Calib Data'!$1:$1048576,MATCH($A$364,'Paste Calib Data'!$A:$A,0)+(ROW()-ROW($A$364)-1),COLUMN()-1)</f>
        <v>2</v>
      </c>
      <c r="F381" s="6">
        <f>INDEX('Paste Calib Data'!$1:$1048576,MATCH($A$364,'Paste Calib Data'!$A:$A,0)+(ROW()-ROW($A$364)-1),COLUMN()-1)</f>
        <v>2</v>
      </c>
      <c r="G381" s="6">
        <f>INDEX('Paste Calib Data'!$1:$1048576,MATCH($A$364,'Paste Calib Data'!$A:$A,0)+(ROW()-ROW($A$364)-1),COLUMN()-1)</f>
        <v>2</v>
      </c>
      <c r="H381" s="6">
        <f>INDEX('Paste Calib Data'!$1:$1048576,MATCH($A$364,'Paste Calib Data'!$A:$A,0)+(ROW()-ROW($A$364)-1),COLUMN()-1)</f>
        <v>2</v>
      </c>
      <c r="I381" s="6">
        <f>INDEX('Paste Calib Data'!$1:$1048576,MATCH($A$364,'Paste Calib Data'!$A:$A,0)+(ROW()-ROW($A$364)-1),COLUMN()-1)</f>
        <v>1</v>
      </c>
      <c r="J381" s="6">
        <f>INDEX('Paste Calib Data'!$1:$1048576,MATCH($A$364,'Paste Calib Data'!$A:$A,0)+(ROW()-ROW($A$364)-1),COLUMN()-1)</f>
        <v>0.67968799999999996</v>
      </c>
      <c r="K381" s="6">
        <f>INDEX('Paste Calib Data'!$1:$1048576,MATCH($A$364,'Paste Calib Data'!$A:$A,0)+(ROW()-ROW($A$364)-1),COLUMN()-1)</f>
        <v>0.71093799999999996</v>
      </c>
      <c r="L381" s="6">
        <f>INDEX('Paste Calib Data'!$1:$1048576,MATCH($A$364,'Paste Calib Data'!$A:$A,0)+(ROW()-ROW($A$364)-1),COLUMN()-1)</f>
        <v>0.71093799999999996</v>
      </c>
      <c r="M381" s="6">
        <f>INDEX('Paste Calib Data'!$1:$1048576,MATCH($A$364,'Paste Calib Data'!$A:$A,0)+(ROW()-ROW($A$364)-1),COLUMN()-1)</f>
        <v>0.703125</v>
      </c>
      <c r="N381" s="6">
        <f>INDEX('Paste Calib Data'!$1:$1048576,MATCH($A$364,'Paste Calib Data'!$A:$A,0)+(ROW()-ROW($A$364)-1),COLUMN()-1)</f>
        <v>0.69531299999999996</v>
      </c>
      <c r="O381" s="6">
        <f>INDEX('Paste Calib Data'!$1:$1048576,MATCH($A$364,'Paste Calib Data'!$A:$A,0)+(ROW()-ROW($A$364)-1),COLUMN()-1)</f>
        <v>0.71875</v>
      </c>
      <c r="P381" s="6">
        <f>INDEX('Paste Calib Data'!$1:$1048576,MATCH($A$364,'Paste Calib Data'!$A:$A,0)+(ROW()-ROW($A$364)-1),COLUMN()-1)</f>
        <v>0.71875</v>
      </c>
      <c r="Q381" s="6">
        <f>INDEX('Paste Calib Data'!$1:$1048576,MATCH($A$364,'Paste Calib Data'!$A:$A,0)+(ROW()-ROW($A$364)-1),COLUMN()-1)</f>
        <v>0.71875</v>
      </c>
      <c r="R381" s="6">
        <f>INDEX('Paste Calib Data'!$1:$1048576,MATCH($A$364,'Paste Calib Data'!$A:$A,0)+(ROW()-ROW($A$364)-1),COLUMN()-1)</f>
        <v>0.71875</v>
      </c>
      <c r="S381" s="15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5">
        <f t="shared" si="153"/>
        <v>2</v>
      </c>
      <c r="C382" s="6">
        <f>INDEX('Paste Calib Data'!$1:$1048576,MATCH($A$364,'Paste Calib Data'!$A:$A,0)+(ROW()-ROW($A$364)-1),COLUMN()-1)</f>
        <v>2</v>
      </c>
      <c r="D382" s="6">
        <f>INDEX('Paste Calib Data'!$1:$1048576,MATCH($A$364,'Paste Calib Data'!$A:$A,0)+(ROW()-ROW($A$364)-1),COLUMN()-1)</f>
        <v>2</v>
      </c>
      <c r="E382" s="6">
        <f>INDEX('Paste Calib Data'!$1:$1048576,MATCH($A$364,'Paste Calib Data'!$A:$A,0)+(ROW()-ROW($A$364)-1),COLUMN()-1)</f>
        <v>2</v>
      </c>
      <c r="F382" s="6">
        <f>INDEX('Paste Calib Data'!$1:$1048576,MATCH($A$364,'Paste Calib Data'!$A:$A,0)+(ROW()-ROW($A$364)-1),COLUMN()-1)</f>
        <v>2</v>
      </c>
      <c r="G382" s="6">
        <f>INDEX('Paste Calib Data'!$1:$1048576,MATCH($A$364,'Paste Calib Data'!$A:$A,0)+(ROW()-ROW($A$364)-1),COLUMN()-1)</f>
        <v>2</v>
      </c>
      <c r="H382" s="6">
        <f>INDEX('Paste Calib Data'!$1:$1048576,MATCH($A$364,'Paste Calib Data'!$A:$A,0)+(ROW()-ROW($A$364)-1),COLUMN()-1)</f>
        <v>2</v>
      </c>
      <c r="I382" s="6">
        <f>INDEX('Paste Calib Data'!$1:$1048576,MATCH($A$364,'Paste Calib Data'!$A:$A,0)+(ROW()-ROW($A$364)-1),COLUMN()-1)</f>
        <v>1</v>
      </c>
      <c r="J382" s="6">
        <f>INDEX('Paste Calib Data'!$1:$1048576,MATCH($A$364,'Paste Calib Data'!$A:$A,0)+(ROW()-ROW($A$364)-1),COLUMN()-1)</f>
        <v>0.671875</v>
      </c>
      <c r="K382" s="6">
        <f>INDEX('Paste Calib Data'!$1:$1048576,MATCH($A$364,'Paste Calib Data'!$A:$A,0)+(ROW()-ROW($A$364)-1),COLUMN()-1)</f>
        <v>0.71875</v>
      </c>
      <c r="L382" s="6">
        <f>INDEX('Paste Calib Data'!$1:$1048576,MATCH($A$364,'Paste Calib Data'!$A:$A,0)+(ROW()-ROW($A$364)-1),COLUMN()-1)</f>
        <v>0.71875</v>
      </c>
      <c r="M382" s="6">
        <f>INDEX('Paste Calib Data'!$1:$1048576,MATCH($A$364,'Paste Calib Data'!$A:$A,0)+(ROW()-ROW($A$364)-1),COLUMN()-1)</f>
        <v>0.703125</v>
      </c>
      <c r="N382" s="6">
        <f>INDEX('Paste Calib Data'!$1:$1048576,MATCH($A$364,'Paste Calib Data'!$A:$A,0)+(ROW()-ROW($A$364)-1),COLUMN()-1)</f>
        <v>0.6875</v>
      </c>
      <c r="O382" s="6">
        <f>INDEX('Paste Calib Data'!$1:$1048576,MATCH($A$364,'Paste Calib Data'!$A:$A,0)+(ROW()-ROW($A$364)-1),COLUMN()-1)</f>
        <v>0.640625</v>
      </c>
      <c r="P382" s="6">
        <f>INDEX('Paste Calib Data'!$1:$1048576,MATCH($A$364,'Paste Calib Data'!$A:$A,0)+(ROW()-ROW($A$364)-1),COLUMN()-1)</f>
        <v>0.71875</v>
      </c>
      <c r="Q382" s="6">
        <f>INDEX('Paste Calib Data'!$1:$1048576,MATCH($A$364,'Paste Calib Data'!$A:$A,0)+(ROW()-ROW($A$364)-1),COLUMN()-1)</f>
        <v>0.71875</v>
      </c>
      <c r="R382" s="6">
        <f>INDEX('Paste Calib Data'!$1:$1048576,MATCH($A$364,'Paste Calib Data'!$A:$A,0)+(ROW()-ROW($A$364)-1),COLUMN()-1)</f>
        <v>0.71875</v>
      </c>
      <c r="S382" s="15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5">
        <f t="shared" si="153"/>
        <v>2</v>
      </c>
      <c r="C383" s="6">
        <f>INDEX('Paste Calib Data'!$1:$1048576,MATCH($A$364,'Paste Calib Data'!$A:$A,0)+(ROW()-ROW($A$364)-1),COLUMN()-1)</f>
        <v>2</v>
      </c>
      <c r="D383" s="6">
        <f>INDEX('Paste Calib Data'!$1:$1048576,MATCH($A$364,'Paste Calib Data'!$A:$A,0)+(ROW()-ROW($A$364)-1),COLUMN()-1)</f>
        <v>2</v>
      </c>
      <c r="E383" s="6">
        <f>INDEX('Paste Calib Data'!$1:$1048576,MATCH($A$364,'Paste Calib Data'!$A:$A,0)+(ROW()-ROW($A$364)-1),COLUMN()-1)</f>
        <v>2</v>
      </c>
      <c r="F383" s="6">
        <f>INDEX('Paste Calib Data'!$1:$1048576,MATCH($A$364,'Paste Calib Data'!$A:$A,0)+(ROW()-ROW($A$364)-1),COLUMN()-1)</f>
        <v>2</v>
      </c>
      <c r="G383" s="6">
        <f>INDEX('Paste Calib Data'!$1:$1048576,MATCH($A$364,'Paste Calib Data'!$A:$A,0)+(ROW()-ROW($A$364)-1),COLUMN()-1)</f>
        <v>2</v>
      </c>
      <c r="H383" s="6">
        <f>INDEX('Paste Calib Data'!$1:$1048576,MATCH($A$364,'Paste Calib Data'!$A:$A,0)+(ROW()-ROW($A$364)-1),COLUMN()-1)</f>
        <v>2</v>
      </c>
      <c r="I383" s="6">
        <f>INDEX('Paste Calib Data'!$1:$1048576,MATCH($A$364,'Paste Calib Data'!$A:$A,0)+(ROW()-ROW($A$364)-1),COLUMN()-1)</f>
        <v>1</v>
      </c>
      <c r="J383" s="6">
        <f>INDEX('Paste Calib Data'!$1:$1048576,MATCH($A$364,'Paste Calib Data'!$A:$A,0)+(ROW()-ROW($A$364)-1),COLUMN()-1)</f>
        <v>0.66406299999999996</v>
      </c>
      <c r="K383" s="6">
        <f>INDEX('Paste Calib Data'!$1:$1048576,MATCH($A$364,'Paste Calib Data'!$A:$A,0)+(ROW()-ROW($A$364)-1),COLUMN()-1)</f>
        <v>0.69531299999999996</v>
      </c>
      <c r="L383" s="6">
        <f>INDEX('Paste Calib Data'!$1:$1048576,MATCH($A$364,'Paste Calib Data'!$A:$A,0)+(ROW()-ROW($A$364)-1),COLUMN()-1)</f>
        <v>0.703125</v>
      </c>
      <c r="M383" s="6">
        <f>INDEX('Paste Calib Data'!$1:$1048576,MATCH($A$364,'Paste Calib Data'!$A:$A,0)+(ROW()-ROW($A$364)-1),COLUMN()-1)</f>
        <v>0.703125</v>
      </c>
      <c r="N383" s="6">
        <f>INDEX('Paste Calib Data'!$1:$1048576,MATCH($A$364,'Paste Calib Data'!$A:$A,0)+(ROW()-ROW($A$364)-1),COLUMN()-1)</f>
        <v>0.67968799999999996</v>
      </c>
      <c r="O383" s="6">
        <f>INDEX('Paste Calib Data'!$1:$1048576,MATCH($A$364,'Paste Calib Data'!$A:$A,0)+(ROW()-ROW($A$364)-1),COLUMN()-1)</f>
        <v>0.734375</v>
      </c>
      <c r="P383" s="6">
        <f>INDEX('Paste Calib Data'!$1:$1048576,MATCH($A$364,'Paste Calib Data'!$A:$A,0)+(ROW()-ROW($A$364)-1),COLUMN()-1)</f>
        <v>0.734375</v>
      </c>
      <c r="Q383" s="6">
        <f>INDEX('Paste Calib Data'!$1:$1048576,MATCH($A$364,'Paste Calib Data'!$A:$A,0)+(ROW()-ROW($A$364)-1),COLUMN()-1)</f>
        <v>0.734375</v>
      </c>
      <c r="R383" s="6">
        <f>INDEX('Paste Calib Data'!$1:$1048576,MATCH($A$364,'Paste Calib Data'!$A:$A,0)+(ROW()-ROW($A$364)-1),COLUMN()-1)</f>
        <v>0.734375</v>
      </c>
      <c r="S383" s="15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5">
        <f t="shared" si="153"/>
        <v>2</v>
      </c>
      <c r="C384" s="6">
        <f>INDEX('Paste Calib Data'!$1:$1048576,MATCH($A$364,'Paste Calib Data'!$A:$A,0)+(ROW()-ROW($A$364)-1),COLUMN()-1)</f>
        <v>2</v>
      </c>
      <c r="D384" s="6">
        <f>INDEX('Paste Calib Data'!$1:$1048576,MATCH($A$364,'Paste Calib Data'!$A:$A,0)+(ROW()-ROW($A$364)-1),COLUMN()-1)</f>
        <v>2</v>
      </c>
      <c r="E384" s="6">
        <f>INDEX('Paste Calib Data'!$1:$1048576,MATCH($A$364,'Paste Calib Data'!$A:$A,0)+(ROW()-ROW($A$364)-1),COLUMN()-1)</f>
        <v>2</v>
      </c>
      <c r="F384" s="6">
        <f>INDEX('Paste Calib Data'!$1:$1048576,MATCH($A$364,'Paste Calib Data'!$A:$A,0)+(ROW()-ROW($A$364)-1),COLUMN()-1)</f>
        <v>2</v>
      </c>
      <c r="G384" s="6">
        <f>INDEX('Paste Calib Data'!$1:$1048576,MATCH($A$364,'Paste Calib Data'!$A:$A,0)+(ROW()-ROW($A$364)-1),COLUMN()-1)</f>
        <v>2</v>
      </c>
      <c r="H384" s="6">
        <f>INDEX('Paste Calib Data'!$1:$1048576,MATCH($A$364,'Paste Calib Data'!$A:$A,0)+(ROW()-ROW($A$364)-1),COLUMN()-1)</f>
        <v>2</v>
      </c>
      <c r="I384" s="6">
        <f>INDEX('Paste Calib Data'!$1:$1048576,MATCH($A$364,'Paste Calib Data'!$A:$A,0)+(ROW()-ROW($A$364)-1),COLUMN()-1)</f>
        <v>1</v>
      </c>
      <c r="J384" s="6">
        <f>INDEX('Paste Calib Data'!$1:$1048576,MATCH($A$364,'Paste Calib Data'!$A:$A,0)+(ROW()-ROW($A$364)-1),COLUMN()-1)</f>
        <v>0.64843799999999996</v>
      </c>
      <c r="K384" s="6">
        <f>INDEX('Paste Calib Data'!$1:$1048576,MATCH($A$364,'Paste Calib Data'!$A:$A,0)+(ROW()-ROW($A$364)-1),COLUMN()-1)</f>
        <v>0.671875</v>
      </c>
      <c r="L384" s="6">
        <f>INDEX('Paste Calib Data'!$1:$1048576,MATCH($A$364,'Paste Calib Data'!$A:$A,0)+(ROW()-ROW($A$364)-1),COLUMN()-1)</f>
        <v>0.703125</v>
      </c>
      <c r="M384" s="6">
        <f>INDEX('Paste Calib Data'!$1:$1048576,MATCH($A$364,'Paste Calib Data'!$A:$A,0)+(ROW()-ROW($A$364)-1),COLUMN()-1)</f>
        <v>0.71875</v>
      </c>
      <c r="N384" s="6">
        <f>INDEX('Paste Calib Data'!$1:$1048576,MATCH($A$364,'Paste Calib Data'!$A:$A,0)+(ROW()-ROW($A$364)-1),COLUMN()-1)</f>
        <v>0.69531299999999996</v>
      </c>
      <c r="O384" s="6">
        <f>INDEX('Paste Calib Data'!$1:$1048576,MATCH($A$364,'Paste Calib Data'!$A:$A,0)+(ROW()-ROW($A$364)-1),COLUMN()-1)</f>
        <v>0.69531299999999996</v>
      </c>
      <c r="P384" s="6">
        <f>INDEX('Paste Calib Data'!$1:$1048576,MATCH($A$364,'Paste Calib Data'!$A:$A,0)+(ROW()-ROW($A$364)-1),COLUMN()-1)</f>
        <v>0.69531299999999996</v>
      </c>
      <c r="Q384" s="6">
        <f>INDEX('Paste Calib Data'!$1:$1048576,MATCH($A$364,'Paste Calib Data'!$A:$A,0)+(ROW()-ROW($A$364)-1),COLUMN()-1)</f>
        <v>0.69531299999999996</v>
      </c>
      <c r="R384" s="6">
        <f>INDEX('Paste Calib Data'!$1:$1048576,MATCH($A$364,'Paste Calib Data'!$A:$A,0)+(ROW()-ROW($A$364)-1),COLUMN()-1)</f>
        <v>0.69531299999999996</v>
      </c>
      <c r="S384" s="15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5">
        <f t="shared" si="153"/>
        <v>2</v>
      </c>
      <c r="C385" s="6">
        <f>INDEX('Paste Calib Data'!$1:$1048576,MATCH($A$364,'Paste Calib Data'!$A:$A,0)+(ROW()-ROW($A$364)-1),COLUMN()-1)</f>
        <v>2</v>
      </c>
      <c r="D385" s="6">
        <f>INDEX('Paste Calib Data'!$1:$1048576,MATCH($A$364,'Paste Calib Data'!$A:$A,0)+(ROW()-ROW($A$364)-1),COLUMN()-1)</f>
        <v>2</v>
      </c>
      <c r="E385" s="6">
        <f>INDEX('Paste Calib Data'!$1:$1048576,MATCH($A$364,'Paste Calib Data'!$A:$A,0)+(ROW()-ROW($A$364)-1),COLUMN()-1)</f>
        <v>2</v>
      </c>
      <c r="F385" s="6">
        <f>INDEX('Paste Calib Data'!$1:$1048576,MATCH($A$364,'Paste Calib Data'!$A:$A,0)+(ROW()-ROW($A$364)-1),COLUMN()-1)</f>
        <v>2</v>
      </c>
      <c r="G385" s="6">
        <f>INDEX('Paste Calib Data'!$1:$1048576,MATCH($A$364,'Paste Calib Data'!$A:$A,0)+(ROW()-ROW($A$364)-1),COLUMN()-1)</f>
        <v>2</v>
      </c>
      <c r="H385" s="6">
        <f>INDEX('Paste Calib Data'!$1:$1048576,MATCH($A$364,'Paste Calib Data'!$A:$A,0)+(ROW()-ROW($A$364)-1),COLUMN()-1)</f>
        <v>2</v>
      </c>
      <c r="I385" s="6">
        <f>INDEX('Paste Calib Data'!$1:$1048576,MATCH($A$364,'Paste Calib Data'!$A:$A,0)+(ROW()-ROW($A$364)-1),COLUMN()-1)</f>
        <v>1</v>
      </c>
      <c r="J385" s="6">
        <f>INDEX('Paste Calib Data'!$1:$1048576,MATCH($A$364,'Paste Calib Data'!$A:$A,0)+(ROW()-ROW($A$364)-1),COLUMN()-1)</f>
        <v>0.640625</v>
      </c>
      <c r="K385" s="6">
        <f>INDEX('Paste Calib Data'!$1:$1048576,MATCH($A$364,'Paste Calib Data'!$A:$A,0)+(ROW()-ROW($A$364)-1),COLUMN()-1)</f>
        <v>0.671875</v>
      </c>
      <c r="L385" s="6">
        <f>INDEX('Paste Calib Data'!$1:$1048576,MATCH($A$364,'Paste Calib Data'!$A:$A,0)+(ROW()-ROW($A$364)-1),COLUMN()-1)</f>
        <v>0.69531299999999996</v>
      </c>
      <c r="M385" s="6">
        <f>INDEX('Paste Calib Data'!$1:$1048576,MATCH($A$364,'Paste Calib Data'!$A:$A,0)+(ROW()-ROW($A$364)-1),COLUMN()-1)</f>
        <v>0.69531299999999996</v>
      </c>
      <c r="N385" s="6">
        <f>INDEX('Paste Calib Data'!$1:$1048576,MATCH($A$364,'Paste Calib Data'!$A:$A,0)+(ROW()-ROW($A$364)-1),COLUMN()-1)</f>
        <v>0.66406299999999996</v>
      </c>
      <c r="O385" s="6">
        <f>INDEX('Paste Calib Data'!$1:$1048576,MATCH($A$364,'Paste Calib Data'!$A:$A,0)+(ROW()-ROW($A$364)-1),COLUMN()-1)</f>
        <v>0.66406299999999996</v>
      </c>
      <c r="P385" s="6">
        <f>INDEX('Paste Calib Data'!$1:$1048576,MATCH($A$364,'Paste Calib Data'!$A:$A,0)+(ROW()-ROW($A$364)-1),COLUMN()-1)</f>
        <v>0.66406299999999996</v>
      </c>
      <c r="Q385" s="6">
        <f>INDEX('Paste Calib Data'!$1:$1048576,MATCH($A$364,'Paste Calib Data'!$A:$A,0)+(ROW()-ROW($A$364)-1),COLUMN()-1)</f>
        <v>0.66406299999999996</v>
      </c>
      <c r="R385" s="6">
        <f>INDEX('Paste Calib Data'!$1:$1048576,MATCH($A$364,'Paste Calib Data'!$A:$A,0)+(ROW()-ROW($A$364)-1),COLUMN()-1)</f>
        <v>0.66406299999999996</v>
      </c>
      <c r="S385" s="15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5">
        <f t="shared" si="153"/>
        <v>2</v>
      </c>
      <c r="C386" s="6">
        <f>INDEX('Paste Calib Data'!$1:$1048576,MATCH($A$364,'Paste Calib Data'!$A:$A,0)+(ROW()-ROW($A$364)-1),COLUMN()-1)</f>
        <v>2</v>
      </c>
      <c r="D386" s="6">
        <f>INDEX('Paste Calib Data'!$1:$1048576,MATCH($A$364,'Paste Calib Data'!$A:$A,0)+(ROW()-ROW($A$364)-1),COLUMN()-1)</f>
        <v>2</v>
      </c>
      <c r="E386" s="6">
        <f>INDEX('Paste Calib Data'!$1:$1048576,MATCH($A$364,'Paste Calib Data'!$A:$A,0)+(ROW()-ROW($A$364)-1),COLUMN()-1)</f>
        <v>2</v>
      </c>
      <c r="F386" s="6">
        <f>INDEX('Paste Calib Data'!$1:$1048576,MATCH($A$364,'Paste Calib Data'!$A:$A,0)+(ROW()-ROW($A$364)-1),COLUMN()-1)</f>
        <v>2</v>
      </c>
      <c r="G386" s="6">
        <f>INDEX('Paste Calib Data'!$1:$1048576,MATCH($A$364,'Paste Calib Data'!$A:$A,0)+(ROW()-ROW($A$364)-1),COLUMN()-1)</f>
        <v>2</v>
      </c>
      <c r="H386" s="6">
        <f>INDEX('Paste Calib Data'!$1:$1048576,MATCH($A$364,'Paste Calib Data'!$A:$A,0)+(ROW()-ROW($A$364)-1),COLUMN()-1)</f>
        <v>2</v>
      </c>
      <c r="I386" s="6">
        <f>INDEX('Paste Calib Data'!$1:$1048576,MATCH($A$364,'Paste Calib Data'!$A:$A,0)+(ROW()-ROW($A$364)-1),COLUMN()-1)</f>
        <v>1</v>
      </c>
      <c r="J386" s="6">
        <f>INDEX('Paste Calib Data'!$1:$1048576,MATCH($A$364,'Paste Calib Data'!$A:$A,0)+(ROW()-ROW($A$364)-1),COLUMN()-1)</f>
        <v>0.65625</v>
      </c>
      <c r="K386" s="6">
        <f>INDEX('Paste Calib Data'!$1:$1048576,MATCH($A$364,'Paste Calib Data'!$A:$A,0)+(ROW()-ROW($A$364)-1),COLUMN()-1)</f>
        <v>0.66406299999999996</v>
      </c>
      <c r="L386" s="6">
        <f>INDEX('Paste Calib Data'!$1:$1048576,MATCH($A$364,'Paste Calib Data'!$A:$A,0)+(ROW()-ROW($A$364)-1),COLUMN()-1)</f>
        <v>0.67968799999999996</v>
      </c>
      <c r="M386" s="6">
        <f>INDEX('Paste Calib Data'!$1:$1048576,MATCH($A$364,'Paste Calib Data'!$A:$A,0)+(ROW()-ROW($A$364)-1),COLUMN()-1)</f>
        <v>0.671875</v>
      </c>
      <c r="N386" s="6">
        <f>INDEX('Paste Calib Data'!$1:$1048576,MATCH($A$364,'Paste Calib Data'!$A:$A,0)+(ROW()-ROW($A$364)-1),COLUMN()-1)</f>
        <v>0.65625</v>
      </c>
      <c r="O386" s="6">
        <f>INDEX('Paste Calib Data'!$1:$1048576,MATCH($A$364,'Paste Calib Data'!$A:$A,0)+(ROW()-ROW($A$364)-1),COLUMN()-1)</f>
        <v>0.65625</v>
      </c>
      <c r="P386" s="6">
        <f>INDEX('Paste Calib Data'!$1:$1048576,MATCH($A$364,'Paste Calib Data'!$A:$A,0)+(ROW()-ROW($A$364)-1),COLUMN()-1)</f>
        <v>0.65625</v>
      </c>
      <c r="Q386" s="6">
        <f>INDEX('Paste Calib Data'!$1:$1048576,MATCH($A$364,'Paste Calib Data'!$A:$A,0)+(ROW()-ROW($A$364)-1),COLUMN()-1)</f>
        <v>0.65625</v>
      </c>
      <c r="R386" s="6">
        <f>INDEX('Paste Calib Data'!$1:$1048576,MATCH($A$364,'Paste Calib Data'!$A:$A,0)+(ROW()-ROW($A$364)-1),COLUMN()-1)</f>
        <v>0.65625</v>
      </c>
      <c r="S386" s="15">
        <f t="shared" si="154"/>
        <v>0.65625</v>
      </c>
    </row>
    <row r="387" spans="1:19" x14ac:dyDescent="0.25">
      <c r="A387" s="13">
        <f>A386+1</f>
        <v>3201</v>
      </c>
      <c r="B387" s="15">
        <f>B386</f>
        <v>2</v>
      </c>
      <c r="C387" s="15">
        <f>C386</f>
        <v>2</v>
      </c>
      <c r="D387" s="15">
        <f t="shared" ref="D387:S387" si="155">D386</f>
        <v>2</v>
      </c>
      <c r="E387" s="15">
        <f t="shared" si="155"/>
        <v>2</v>
      </c>
      <c r="F387" s="15">
        <f t="shared" si="155"/>
        <v>2</v>
      </c>
      <c r="G387" s="15">
        <f t="shared" si="155"/>
        <v>2</v>
      </c>
      <c r="H387" s="15">
        <f t="shared" si="155"/>
        <v>2</v>
      </c>
      <c r="I387" s="15">
        <f t="shared" si="155"/>
        <v>1</v>
      </c>
      <c r="J387" s="15">
        <f t="shared" si="155"/>
        <v>0.65625</v>
      </c>
      <c r="K387" s="15">
        <f t="shared" si="155"/>
        <v>0.66406299999999996</v>
      </c>
      <c r="L387" s="15">
        <f t="shared" si="155"/>
        <v>0.67968799999999996</v>
      </c>
      <c r="M387" s="15">
        <f t="shared" si="155"/>
        <v>0.671875</v>
      </c>
      <c r="N387" s="15">
        <f t="shared" si="155"/>
        <v>0.65625</v>
      </c>
      <c r="O387" s="15">
        <f t="shared" si="155"/>
        <v>0.65625</v>
      </c>
      <c r="P387" s="15">
        <f t="shared" si="155"/>
        <v>0.65625</v>
      </c>
      <c r="Q387" s="15">
        <f t="shared" si="155"/>
        <v>0.65625</v>
      </c>
      <c r="R387" s="15">
        <f t="shared" si="155"/>
        <v>0.65625</v>
      </c>
      <c r="S387" s="15">
        <f t="shared" si="155"/>
        <v>0.65625</v>
      </c>
    </row>
    <row r="388" spans="1:19" x14ac:dyDescent="0.25">
      <c r="A388" s="19"/>
    </row>
    <row r="389" spans="1:19" x14ac:dyDescent="0.25">
      <c r="A389" s="17" t="s">
        <v>303</v>
      </c>
      <c r="B389" s="5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7" t="s">
        <v>306</v>
      </c>
      <c r="B390" s="5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7" t="s">
        <v>308</v>
      </c>
      <c r="B391" s="7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7" t="s">
        <v>311</v>
      </c>
      <c r="B392" s="7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7" t="s">
        <v>242</v>
      </c>
      <c r="B394" s="51" t="str">
        <f>INDEX('Paste Calib Data'!$1:$1048576,MATCH($A$394,'Paste Calib Data'!$A:$A,0)+(ROW()-ROW($A$394)),COLUMN())</f>
        <v>Timing, Coolant Temp Adjust</v>
      </c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13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13">
        <f>M396+1</f>
        <v>116</v>
      </c>
    </row>
    <row r="397" spans="1:19" x14ac:dyDescent="0.25">
      <c r="A397" s="13">
        <f>A398-1</f>
        <v>649</v>
      </c>
      <c r="B397" s="12">
        <f>B398</f>
        <v>4.9609379999999996</v>
      </c>
      <c r="C397" s="12">
        <f t="shared" ref="C397:N397" si="156">C398</f>
        <v>4.9609379999999996</v>
      </c>
      <c r="D397" s="12">
        <f t="shared" si="156"/>
        <v>4.9609379999999996</v>
      </c>
      <c r="E397" s="12">
        <f t="shared" si="156"/>
        <v>4.9609379999999996</v>
      </c>
      <c r="F397" s="12">
        <f t="shared" si="156"/>
        <v>4.9609379999999996</v>
      </c>
      <c r="G397" s="12">
        <f t="shared" si="156"/>
        <v>4.9609379999999996</v>
      </c>
      <c r="H397" s="12">
        <f t="shared" si="156"/>
        <v>2.96875</v>
      </c>
      <c r="I397" s="12">
        <f t="shared" si="156"/>
        <v>1.4453130000000001</v>
      </c>
      <c r="J397" s="12">
        <f t="shared" si="156"/>
        <v>3.9063000000000001E-2</v>
      </c>
      <c r="K397" s="12">
        <f t="shared" si="156"/>
        <v>3.9063000000000001E-2</v>
      </c>
      <c r="L397" s="12">
        <f t="shared" si="156"/>
        <v>3.9063000000000001E-2</v>
      </c>
      <c r="M397" s="12">
        <f t="shared" si="156"/>
        <v>3.9063000000000001E-2</v>
      </c>
      <c r="N397" s="12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12">
        <f t="shared" ref="B398:B409" si="157">C398</f>
        <v>4.9609379999999996</v>
      </c>
      <c r="C398" s="4">
        <f>INDEX('Paste Calib Data'!$1:$1048576,MATCH($A$394,'Paste Calib Data'!$A:$A,0)+(ROW()-ROW($A$394)-1),COLUMN()-1)</f>
        <v>4.9609379999999996</v>
      </c>
      <c r="D398" s="4">
        <f>INDEX('Paste Calib Data'!$1:$1048576,MATCH($A$394,'Paste Calib Data'!$A:$A,0)+(ROW()-ROW($A$394)-1),COLUMN()-1)</f>
        <v>4.9609379999999996</v>
      </c>
      <c r="E398" s="4">
        <f>INDEX('Paste Calib Data'!$1:$1048576,MATCH($A$394,'Paste Calib Data'!$A:$A,0)+(ROW()-ROW($A$394)-1),COLUMN()-1)</f>
        <v>4.9609379999999996</v>
      </c>
      <c r="F398" s="4">
        <f>INDEX('Paste Calib Data'!$1:$1048576,MATCH($A$394,'Paste Calib Data'!$A:$A,0)+(ROW()-ROW($A$394)-1),COLUMN()-1)</f>
        <v>4.9609379999999996</v>
      </c>
      <c r="G398" s="4">
        <f>INDEX('Paste Calib Data'!$1:$1048576,MATCH($A$394,'Paste Calib Data'!$A:$A,0)+(ROW()-ROW($A$394)-1),COLUMN()-1)</f>
        <v>4.9609379999999996</v>
      </c>
      <c r="H398" s="4">
        <f>INDEX('Paste Calib Data'!$1:$1048576,MATCH($A$394,'Paste Calib Data'!$A:$A,0)+(ROW()-ROW($A$394)-1),COLUMN()-1)</f>
        <v>2.96875</v>
      </c>
      <c r="I398" s="4">
        <f>INDEX('Paste Calib Data'!$1:$1048576,MATCH($A$394,'Paste Calib Data'!$A:$A,0)+(ROW()-ROW($A$394)-1),COLUMN()-1)</f>
        <v>1.4453130000000001</v>
      </c>
      <c r="J398" s="4">
        <f>INDEX('Paste Calib Data'!$1:$1048576,MATCH($A$394,'Paste Calib Data'!$A:$A,0)+(ROW()-ROW($A$394)-1),COLUMN()-1)</f>
        <v>3.9063000000000001E-2</v>
      </c>
      <c r="K398" s="4">
        <f>INDEX('Paste Calib Data'!$1:$1048576,MATCH($A$394,'Paste Calib Data'!$A:$A,0)+(ROW()-ROW($A$394)-1),COLUMN()-1)</f>
        <v>3.9063000000000001E-2</v>
      </c>
      <c r="L398" s="4">
        <f>INDEX('Paste Calib Data'!$1:$1048576,MATCH($A$394,'Paste Calib Data'!$A:$A,0)+(ROW()-ROW($A$394)-1),COLUMN()-1)</f>
        <v>3.9063000000000001E-2</v>
      </c>
      <c r="M398" s="4">
        <f>INDEX('Paste Calib Data'!$1:$1048576,MATCH($A$394,'Paste Calib Data'!$A:$A,0)+(ROW()-ROW($A$394)-1),COLUMN()-1)</f>
        <v>3.9063000000000001E-2</v>
      </c>
      <c r="N398" s="12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12">
        <f t="shared" si="157"/>
        <v>4.9609379999999996</v>
      </c>
      <c r="C399" s="4">
        <f>INDEX('Paste Calib Data'!$1:$1048576,MATCH($A$394,'Paste Calib Data'!$A:$A,0)+(ROW()-ROW($A$394)-1),COLUMN()-1)</f>
        <v>4.9609379999999996</v>
      </c>
      <c r="D399" s="4">
        <f>INDEX('Paste Calib Data'!$1:$1048576,MATCH($A$394,'Paste Calib Data'!$A:$A,0)+(ROW()-ROW($A$394)-1),COLUMN()-1)</f>
        <v>4.9609379999999996</v>
      </c>
      <c r="E399" s="4">
        <f>INDEX('Paste Calib Data'!$1:$1048576,MATCH($A$394,'Paste Calib Data'!$A:$A,0)+(ROW()-ROW($A$394)-1),COLUMN()-1)</f>
        <v>4.9609379999999996</v>
      </c>
      <c r="F399" s="4">
        <f>INDEX('Paste Calib Data'!$1:$1048576,MATCH($A$394,'Paste Calib Data'!$A:$A,0)+(ROW()-ROW($A$394)-1),COLUMN()-1)</f>
        <v>4.9609379999999996</v>
      </c>
      <c r="G399" s="4">
        <f>INDEX('Paste Calib Data'!$1:$1048576,MATCH($A$394,'Paste Calib Data'!$A:$A,0)+(ROW()-ROW($A$394)-1),COLUMN()-1)</f>
        <v>4.9609379999999996</v>
      </c>
      <c r="H399" s="4">
        <f>INDEX('Paste Calib Data'!$1:$1048576,MATCH($A$394,'Paste Calib Data'!$A:$A,0)+(ROW()-ROW($A$394)-1),COLUMN()-1)</f>
        <v>2.96875</v>
      </c>
      <c r="I399" s="4">
        <f>INDEX('Paste Calib Data'!$1:$1048576,MATCH($A$394,'Paste Calib Data'!$A:$A,0)+(ROW()-ROW($A$394)-1),COLUMN()-1)</f>
        <v>1.4453130000000001</v>
      </c>
      <c r="J399" s="4">
        <f>INDEX('Paste Calib Data'!$1:$1048576,MATCH($A$394,'Paste Calib Data'!$A:$A,0)+(ROW()-ROW($A$394)-1),COLUMN()-1)</f>
        <v>3.9063000000000001E-2</v>
      </c>
      <c r="K399" s="4">
        <f>INDEX('Paste Calib Data'!$1:$1048576,MATCH($A$394,'Paste Calib Data'!$A:$A,0)+(ROW()-ROW($A$394)-1),COLUMN()-1)</f>
        <v>3.9063000000000001E-2</v>
      </c>
      <c r="L399" s="4">
        <f>INDEX('Paste Calib Data'!$1:$1048576,MATCH($A$394,'Paste Calib Data'!$A:$A,0)+(ROW()-ROW($A$394)-1),COLUMN()-1)</f>
        <v>3.9063000000000001E-2</v>
      </c>
      <c r="M399" s="4">
        <f>INDEX('Paste Calib Data'!$1:$1048576,MATCH($A$394,'Paste Calib Data'!$A:$A,0)+(ROW()-ROW($A$394)-1),COLUMN()-1)</f>
        <v>3.9063000000000001E-2</v>
      </c>
      <c r="N399" s="12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12">
        <f t="shared" si="157"/>
        <v>4.9609379999999996</v>
      </c>
      <c r="C400" s="4">
        <f>INDEX('Paste Calib Data'!$1:$1048576,MATCH($A$394,'Paste Calib Data'!$A:$A,0)+(ROW()-ROW($A$394)-1),COLUMN()-1)</f>
        <v>4.9609379999999996</v>
      </c>
      <c r="D400" s="4">
        <f>INDEX('Paste Calib Data'!$1:$1048576,MATCH($A$394,'Paste Calib Data'!$A:$A,0)+(ROW()-ROW($A$394)-1),COLUMN()-1)</f>
        <v>4.9609379999999996</v>
      </c>
      <c r="E400" s="4">
        <f>INDEX('Paste Calib Data'!$1:$1048576,MATCH($A$394,'Paste Calib Data'!$A:$A,0)+(ROW()-ROW($A$394)-1),COLUMN()-1)</f>
        <v>4.9609379999999996</v>
      </c>
      <c r="F400" s="4">
        <f>INDEX('Paste Calib Data'!$1:$1048576,MATCH($A$394,'Paste Calib Data'!$A:$A,0)+(ROW()-ROW($A$394)-1),COLUMN()-1)</f>
        <v>4.9609379999999996</v>
      </c>
      <c r="G400" s="4">
        <f>INDEX('Paste Calib Data'!$1:$1048576,MATCH($A$394,'Paste Calib Data'!$A:$A,0)+(ROW()-ROW($A$394)-1),COLUMN()-1)</f>
        <v>4.9609379999999996</v>
      </c>
      <c r="H400" s="4">
        <f>INDEX('Paste Calib Data'!$1:$1048576,MATCH($A$394,'Paste Calib Data'!$A:$A,0)+(ROW()-ROW($A$394)-1),COLUMN()-1)</f>
        <v>2.96875</v>
      </c>
      <c r="I400" s="4">
        <f>INDEX('Paste Calib Data'!$1:$1048576,MATCH($A$394,'Paste Calib Data'!$A:$A,0)+(ROW()-ROW($A$394)-1),COLUMN()-1)</f>
        <v>1.4453130000000001</v>
      </c>
      <c r="J400" s="4">
        <f>INDEX('Paste Calib Data'!$1:$1048576,MATCH($A$394,'Paste Calib Data'!$A:$A,0)+(ROW()-ROW($A$394)-1),COLUMN()-1)</f>
        <v>3.9063000000000001E-2</v>
      </c>
      <c r="K400" s="4">
        <f>INDEX('Paste Calib Data'!$1:$1048576,MATCH($A$394,'Paste Calib Data'!$A:$A,0)+(ROW()-ROW($A$394)-1),COLUMN()-1)</f>
        <v>3.9063000000000001E-2</v>
      </c>
      <c r="L400" s="4">
        <f>INDEX('Paste Calib Data'!$1:$1048576,MATCH($A$394,'Paste Calib Data'!$A:$A,0)+(ROW()-ROW($A$394)-1),COLUMN()-1)</f>
        <v>3.9063000000000001E-2</v>
      </c>
      <c r="M400" s="4">
        <f>INDEX('Paste Calib Data'!$1:$1048576,MATCH($A$394,'Paste Calib Data'!$A:$A,0)+(ROW()-ROW($A$394)-1),COLUMN()-1)</f>
        <v>3.9063000000000001E-2</v>
      </c>
      <c r="N400" s="12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12">
        <f t="shared" si="157"/>
        <v>4.9609379999999996</v>
      </c>
      <c r="C401" s="4">
        <f>INDEX('Paste Calib Data'!$1:$1048576,MATCH($A$394,'Paste Calib Data'!$A:$A,0)+(ROW()-ROW($A$394)-1),COLUMN()-1)</f>
        <v>4.9609379999999996</v>
      </c>
      <c r="D401" s="4">
        <f>INDEX('Paste Calib Data'!$1:$1048576,MATCH($A$394,'Paste Calib Data'!$A:$A,0)+(ROW()-ROW($A$394)-1),COLUMN()-1)</f>
        <v>4.9609379999999996</v>
      </c>
      <c r="E401" s="4">
        <f>INDEX('Paste Calib Data'!$1:$1048576,MATCH($A$394,'Paste Calib Data'!$A:$A,0)+(ROW()-ROW($A$394)-1),COLUMN()-1)</f>
        <v>4.9609379999999996</v>
      </c>
      <c r="F401" s="4">
        <f>INDEX('Paste Calib Data'!$1:$1048576,MATCH($A$394,'Paste Calib Data'!$A:$A,0)+(ROW()-ROW($A$394)-1),COLUMN()-1)</f>
        <v>4.9609379999999996</v>
      </c>
      <c r="G401" s="4">
        <f>INDEX('Paste Calib Data'!$1:$1048576,MATCH($A$394,'Paste Calib Data'!$A:$A,0)+(ROW()-ROW($A$394)-1),COLUMN()-1)</f>
        <v>4.9609379999999996</v>
      </c>
      <c r="H401" s="4">
        <f>INDEX('Paste Calib Data'!$1:$1048576,MATCH($A$394,'Paste Calib Data'!$A:$A,0)+(ROW()-ROW($A$394)-1),COLUMN()-1)</f>
        <v>4.0234379999999996</v>
      </c>
      <c r="I401" s="4">
        <f>INDEX('Paste Calib Data'!$1:$1048576,MATCH($A$394,'Paste Calib Data'!$A:$A,0)+(ROW()-ROW($A$394)-1),COLUMN()-1)</f>
        <v>2.03125</v>
      </c>
      <c r="J401" s="4">
        <f>INDEX('Paste Calib Data'!$1:$1048576,MATCH($A$394,'Paste Calib Data'!$A:$A,0)+(ROW()-ROW($A$394)-1),COLUMN()-1)</f>
        <v>2.03125</v>
      </c>
      <c r="K401" s="4">
        <f>INDEX('Paste Calib Data'!$1:$1048576,MATCH($A$394,'Paste Calib Data'!$A:$A,0)+(ROW()-ROW($A$394)-1),COLUMN()-1)</f>
        <v>0.97656299999999996</v>
      </c>
      <c r="L401" s="4">
        <f>INDEX('Paste Calib Data'!$1:$1048576,MATCH($A$394,'Paste Calib Data'!$A:$A,0)+(ROW()-ROW($A$394)-1),COLUMN()-1)</f>
        <v>0.97656299999999996</v>
      </c>
      <c r="M401" s="4">
        <f>INDEX('Paste Calib Data'!$1:$1048576,MATCH($A$394,'Paste Calib Data'!$A:$A,0)+(ROW()-ROW($A$394)-1),COLUMN()-1)</f>
        <v>3.9063000000000001E-2</v>
      </c>
      <c r="N401" s="12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12">
        <f t="shared" si="157"/>
        <v>4.9609379999999996</v>
      </c>
      <c r="C402" s="4">
        <f>INDEX('Paste Calib Data'!$1:$1048576,MATCH($A$394,'Paste Calib Data'!$A:$A,0)+(ROW()-ROW($A$394)-1),COLUMN()-1)</f>
        <v>4.9609379999999996</v>
      </c>
      <c r="D402" s="4">
        <f>INDEX('Paste Calib Data'!$1:$1048576,MATCH($A$394,'Paste Calib Data'!$A:$A,0)+(ROW()-ROW($A$394)-1),COLUMN()-1)</f>
        <v>4.9609379999999996</v>
      </c>
      <c r="E402" s="4">
        <f>INDEX('Paste Calib Data'!$1:$1048576,MATCH($A$394,'Paste Calib Data'!$A:$A,0)+(ROW()-ROW($A$394)-1),COLUMN()-1)</f>
        <v>4.9609379999999996</v>
      </c>
      <c r="F402" s="4">
        <f>INDEX('Paste Calib Data'!$1:$1048576,MATCH($A$394,'Paste Calib Data'!$A:$A,0)+(ROW()-ROW($A$394)-1),COLUMN()-1)</f>
        <v>4.9609379999999996</v>
      </c>
      <c r="G402" s="4">
        <f>INDEX('Paste Calib Data'!$1:$1048576,MATCH($A$394,'Paste Calib Data'!$A:$A,0)+(ROW()-ROW($A$394)-1),COLUMN()-1)</f>
        <v>4.0234379999999996</v>
      </c>
      <c r="H402" s="4">
        <f>INDEX('Paste Calib Data'!$1:$1048576,MATCH($A$394,'Paste Calib Data'!$A:$A,0)+(ROW()-ROW($A$394)-1),COLUMN()-1)</f>
        <v>4.0234379999999996</v>
      </c>
      <c r="I402" s="4">
        <f>INDEX('Paste Calib Data'!$1:$1048576,MATCH($A$394,'Paste Calib Data'!$A:$A,0)+(ROW()-ROW($A$394)-1),COLUMN()-1)</f>
        <v>2.03125</v>
      </c>
      <c r="J402" s="4">
        <f>INDEX('Paste Calib Data'!$1:$1048576,MATCH($A$394,'Paste Calib Data'!$A:$A,0)+(ROW()-ROW($A$394)-1),COLUMN()-1)</f>
        <v>2.03125</v>
      </c>
      <c r="K402" s="4">
        <f>INDEX('Paste Calib Data'!$1:$1048576,MATCH($A$394,'Paste Calib Data'!$A:$A,0)+(ROW()-ROW($A$394)-1),COLUMN()-1)</f>
        <v>0.97656299999999996</v>
      </c>
      <c r="L402" s="4">
        <f>INDEX('Paste Calib Data'!$1:$1048576,MATCH($A$394,'Paste Calib Data'!$A:$A,0)+(ROW()-ROW($A$394)-1),COLUMN()-1)</f>
        <v>0.97656299999999996</v>
      </c>
      <c r="M402" s="4">
        <f>INDEX('Paste Calib Data'!$1:$1048576,MATCH($A$394,'Paste Calib Data'!$A:$A,0)+(ROW()-ROW($A$394)-1),COLUMN()-1)</f>
        <v>0.97656299999999996</v>
      </c>
      <c r="N402" s="12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12">
        <f t="shared" si="157"/>
        <v>4.9609379999999996</v>
      </c>
      <c r="C403" s="4">
        <f>INDEX('Paste Calib Data'!$1:$1048576,MATCH($A$394,'Paste Calib Data'!$A:$A,0)+(ROW()-ROW($A$394)-1),COLUMN()-1)</f>
        <v>4.9609379999999996</v>
      </c>
      <c r="D403" s="4">
        <f>INDEX('Paste Calib Data'!$1:$1048576,MATCH($A$394,'Paste Calib Data'!$A:$A,0)+(ROW()-ROW($A$394)-1),COLUMN()-1)</f>
        <v>4.9609379999999996</v>
      </c>
      <c r="E403" s="4">
        <f>INDEX('Paste Calib Data'!$1:$1048576,MATCH($A$394,'Paste Calib Data'!$A:$A,0)+(ROW()-ROW($A$394)-1),COLUMN()-1)</f>
        <v>4.9609379999999996</v>
      </c>
      <c r="F403" s="4">
        <f>INDEX('Paste Calib Data'!$1:$1048576,MATCH($A$394,'Paste Calib Data'!$A:$A,0)+(ROW()-ROW($A$394)-1),COLUMN()-1)</f>
        <v>4.9609379999999996</v>
      </c>
      <c r="G403" s="4">
        <f>INDEX('Paste Calib Data'!$1:$1048576,MATCH($A$394,'Paste Calib Data'!$A:$A,0)+(ROW()-ROW($A$394)-1),COLUMN()-1)</f>
        <v>4.0234379999999996</v>
      </c>
      <c r="H403" s="4">
        <f>INDEX('Paste Calib Data'!$1:$1048576,MATCH($A$394,'Paste Calib Data'!$A:$A,0)+(ROW()-ROW($A$394)-1),COLUMN()-1)</f>
        <v>4.0234379999999996</v>
      </c>
      <c r="I403" s="4">
        <f>INDEX('Paste Calib Data'!$1:$1048576,MATCH($A$394,'Paste Calib Data'!$A:$A,0)+(ROW()-ROW($A$394)-1),COLUMN()-1)</f>
        <v>2.03125</v>
      </c>
      <c r="J403" s="4">
        <f>INDEX('Paste Calib Data'!$1:$1048576,MATCH($A$394,'Paste Calib Data'!$A:$A,0)+(ROW()-ROW($A$394)-1),COLUMN()-1)</f>
        <v>2.03125</v>
      </c>
      <c r="K403" s="4">
        <f>INDEX('Paste Calib Data'!$1:$1048576,MATCH($A$394,'Paste Calib Data'!$A:$A,0)+(ROW()-ROW($A$394)-1),COLUMN()-1)</f>
        <v>2.03125</v>
      </c>
      <c r="L403" s="4">
        <f>INDEX('Paste Calib Data'!$1:$1048576,MATCH($A$394,'Paste Calib Data'!$A:$A,0)+(ROW()-ROW($A$394)-1),COLUMN()-1)</f>
        <v>0.97656299999999996</v>
      </c>
      <c r="M403" s="4">
        <f>INDEX('Paste Calib Data'!$1:$1048576,MATCH($A$394,'Paste Calib Data'!$A:$A,0)+(ROW()-ROW($A$394)-1),COLUMN()-1)</f>
        <v>0.97656299999999996</v>
      </c>
      <c r="N403" s="12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12">
        <f t="shared" si="157"/>
        <v>4.9609379999999996</v>
      </c>
      <c r="C404" s="4">
        <f>INDEX('Paste Calib Data'!$1:$1048576,MATCH($A$394,'Paste Calib Data'!$A:$A,0)+(ROW()-ROW($A$394)-1),COLUMN()-1)</f>
        <v>4.9609379999999996</v>
      </c>
      <c r="D404" s="4">
        <f>INDEX('Paste Calib Data'!$1:$1048576,MATCH($A$394,'Paste Calib Data'!$A:$A,0)+(ROW()-ROW($A$394)-1),COLUMN()-1)</f>
        <v>4.9609379999999996</v>
      </c>
      <c r="E404" s="4">
        <f>INDEX('Paste Calib Data'!$1:$1048576,MATCH($A$394,'Paste Calib Data'!$A:$A,0)+(ROW()-ROW($A$394)-1),COLUMN()-1)</f>
        <v>4.9609379999999996</v>
      </c>
      <c r="F404" s="4">
        <f>INDEX('Paste Calib Data'!$1:$1048576,MATCH($A$394,'Paste Calib Data'!$A:$A,0)+(ROW()-ROW($A$394)-1),COLUMN()-1)</f>
        <v>4.9609379999999996</v>
      </c>
      <c r="G404" s="4">
        <f>INDEX('Paste Calib Data'!$1:$1048576,MATCH($A$394,'Paste Calib Data'!$A:$A,0)+(ROW()-ROW($A$394)-1),COLUMN()-1)</f>
        <v>4.0234379999999996</v>
      </c>
      <c r="H404" s="4">
        <f>INDEX('Paste Calib Data'!$1:$1048576,MATCH($A$394,'Paste Calib Data'!$A:$A,0)+(ROW()-ROW($A$394)-1),COLUMN()-1)</f>
        <v>4.0234379999999996</v>
      </c>
      <c r="I404" s="4">
        <f>INDEX('Paste Calib Data'!$1:$1048576,MATCH($A$394,'Paste Calib Data'!$A:$A,0)+(ROW()-ROW($A$394)-1),COLUMN()-1)</f>
        <v>2.03125</v>
      </c>
      <c r="J404" s="4">
        <f>INDEX('Paste Calib Data'!$1:$1048576,MATCH($A$394,'Paste Calib Data'!$A:$A,0)+(ROW()-ROW($A$394)-1),COLUMN()-1)</f>
        <v>2.03125</v>
      </c>
      <c r="K404" s="4">
        <f>INDEX('Paste Calib Data'!$1:$1048576,MATCH($A$394,'Paste Calib Data'!$A:$A,0)+(ROW()-ROW($A$394)-1),COLUMN()-1)</f>
        <v>2.03125</v>
      </c>
      <c r="L404" s="4">
        <f>INDEX('Paste Calib Data'!$1:$1048576,MATCH($A$394,'Paste Calib Data'!$A:$A,0)+(ROW()-ROW($A$394)-1),COLUMN()-1)</f>
        <v>0.97656299999999996</v>
      </c>
      <c r="M404" s="4">
        <f>INDEX('Paste Calib Data'!$1:$1048576,MATCH($A$394,'Paste Calib Data'!$A:$A,0)+(ROW()-ROW($A$394)-1),COLUMN()-1)</f>
        <v>0.97656299999999996</v>
      </c>
      <c r="N404" s="12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12">
        <f t="shared" si="157"/>
        <v>4.9609379999999996</v>
      </c>
      <c r="C405" s="4">
        <f>INDEX('Paste Calib Data'!$1:$1048576,MATCH($A$394,'Paste Calib Data'!$A:$A,0)+(ROW()-ROW($A$394)-1),COLUMN()-1)</f>
        <v>4.9609379999999996</v>
      </c>
      <c r="D405" s="4">
        <f>INDEX('Paste Calib Data'!$1:$1048576,MATCH($A$394,'Paste Calib Data'!$A:$A,0)+(ROW()-ROW($A$394)-1),COLUMN()-1)</f>
        <v>4.9609379999999996</v>
      </c>
      <c r="E405" s="4">
        <f>INDEX('Paste Calib Data'!$1:$1048576,MATCH($A$394,'Paste Calib Data'!$A:$A,0)+(ROW()-ROW($A$394)-1),COLUMN()-1)</f>
        <v>4.9609379999999996</v>
      </c>
      <c r="F405" s="4">
        <f>INDEX('Paste Calib Data'!$1:$1048576,MATCH($A$394,'Paste Calib Data'!$A:$A,0)+(ROW()-ROW($A$394)-1),COLUMN()-1)</f>
        <v>4.9609379999999996</v>
      </c>
      <c r="G405" s="4">
        <f>INDEX('Paste Calib Data'!$1:$1048576,MATCH($A$394,'Paste Calib Data'!$A:$A,0)+(ROW()-ROW($A$394)-1),COLUMN()-1)</f>
        <v>4.0234379999999996</v>
      </c>
      <c r="H405" s="4">
        <f>INDEX('Paste Calib Data'!$1:$1048576,MATCH($A$394,'Paste Calib Data'!$A:$A,0)+(ROW()-ROW($A$394)-1),COLUMN()-1)</f>
        <v>4.0234379999999996</v>
      </c>
      <c r="I405" s="4">
        <f>INDEX('Paste Calib Data'!$1:$1048576,MATCH($A$394,'Paste Calib Data'!$A:$A,0)+(ROW()-ROW($A$394)-1),COLUMN()-1)</f>
        <v>2.96875</v>
      </c>
      <c r="J405" s="4">
        <f>INDEX('Paste Calib Data'!$1:$1048576,MATCH($A$394,'Paste Calib Data'!$A:$A,0)+(ROW()-ROW($A$394)-1),COLUMN()-1)</f>
        <v>2.03125</v>
      </c>
      <c r="K405" s="4">
        <f>INDEX('Paste Calib Data'!$1:$1048576,MATCH($A$394,'Paste Calib Data'!$A:$A,0)+(ROW()-ROW($A$394)-1),COLUMN()-1)</f>
        <v>2.03125</v>
      </c>
      <c r="L405" s="4">
        <f>INDEX('Paste Calib Data'!$1:$1048576,MATCH($A$394,'Paste Calib Data'!$A:$A,0)+(ROW()-ROW($A$394)-1),COLUMN()-1)</f>
        <v>0.97656299999999996</v>
      </c>
      <c r="M405" s="4">
        <f>INDEX('Paste Calib Data'!$1:$1048576,MATCH($A$394,'Paste Calib Data'!$A:$A,0)+(ROW()-ROW($A$394)-1),COLUMN()-1)</f>
        <v>0.97656299999999996</v>
      </c>
      <c r="N405" s="12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12">
        <f t="shared" si="157"/>
        <v>4.9609379999999996</v>
      </c>
      <c r="C406" s="4">
        <f>INDEX('Paste Calib Data'!$1:$1048576,MATCH($A$394,'Paste Calib Data'!$A:$A,0)+(ROW()-ROW($A$394)-1),COLUMN()-1)</f>
        <v>4.9609379999999996</v>
      </c>
      <c r="D406" s="4">
        <f>INDEX('Paste Calib Data'!$1:$1048576,MATCH($A$394,'Paste Calib Data'!$A:$A,0)+(ROW()-ROW($A$394)-1),COLUMN()-1)</f>
        <v>4.9609379999999996</v>
      </c>
      <c r="E406" s="4">
        <f>INDEX('Paste Calib Data'!$1:$1048576,MATCH($A$394,'Paste Calib Data'!$A:$A,0)+(ROW()-ROW($A$394)-1),COLUMN()-1)</f>
        <v>4.9609379999999996</v>
      </c>
      <c r="F406" s="4">
        <f>INDEX('Paste Calib Data'!$1:$1048576,MATCH($A$394,'Paste Calib Data'!$A:$A,0)+(ROW()-ROW($A$394)-1),COLUMN()-1)</f>
        <v>4.9609379999999996</v>
      </c>
      <c r="G406" s="4">
        <f>INDEX('Paste Calib Data'!$1:$1048576,MATCH($A$394,'Paste Calib Data'!$A:$A,0)+(ROW()-ROW($A$394)-1),COLUMN()-1)</f>
        <v>4.0234379999999996</v>
      </c>
      <c r="H406" s="4">
        <f>INDEX('Paste Calib Data'!$1:$1048576,MATCH($A$394,'Paste Calib Data'!$A:$A,0)+(ROW()-ROW($A$394)-1),COLUMN()-1)</f>
        <v>4.0234379999999996</v>
      </c>
      <c r="I406" s="4">
        <f>INDEX('Paste Calib Data'!$1:$1048576,MATCH($A$394,'Paste Calib Data'!$A:$A,0)+(ROW()-ROW($A$394)-1),COLUMN()-1)</f>
        <v>2.96875</v>
      </c>
      <c r="J406" s="4">
        <f>INDEX('Paste Calib Data'!$1:$1048576,MATCH($A$394,'Paste Calib Data'!$A:$A,0)+(ROW()-ROW($A$394)-1),COLUMN()-1)</f>
        <v>2.96875</v>
      </c>
      <c r="K406" s="4">
        <f>INDEX('Paste Calib Data'!$1:$1048576,MATCH($A$394,'Paste Calib Data'!$A:$A,0)+(ROW()-ROW($A$394)-1),COLUMN()-1)</f>
        <v>2.03125</v>
      </c>
      <c r="L406" s="4">
        <f>INDEX('Paste Calib Data'!$1:$1048576,MATCH($A$394,'Paste Calib Data'!$A:$A,0)+(ROW()-ROW($A$394)-1),COLUMN()-1)</f>
        <v>0.97656299999999996</v>
      </c>
      <c r="M406" s="4">
        <f>INDEX('Paste Calib Data'!$1:$1048576,MATCH($A$394,'Paste Calib Data'!$A:$A,0)+(ROW()-ROW($A$394)-1),COLUMN()-1)</f>
        <v>0.97656299999999996</v>
      </c>
      <c r="N406" s="12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12">
        <f t="shared" si="157"/>
        <v>4.9609379999999996</v>
      </c>
      <c r="C407" s="4">
        <f>INDEX('Paste Calib Data'!$1:$1048576,MATCH($A$394,'Paste Calib Data'!$A:$A,0)+(ROW()-ROW($A$394)-1),COLUMN()-1)</f>
        <v>4.9609379999999996</v>
      </c>
      <c r="D407" s="4">
        <f>INDEX('Paste Calib Data'!$1:$1048576,MATCH($A$394,'Paste Calib Data'!$A:$A,0)+(ROW()-ROW($A$394)-1),COLUMN()-1)</f>
        <v>4.9609379999999996</v>
      </c>
      <c r="E407" s="4">
        <f>INDEX('Paste Calib Data'!$1:$1048576,MATCH($A$394,'Paste Calib Data'!$A:$A,0)+(ROW()-ROW($A$394)-1),COLUMN()-1)</f>
        <v>4.9609379999999996</v>
      </c>
      <c r="F407" s="4">
        <f>INDEX('Paste Calib Data'!$1:$1048576,MATCH($A$394,'Paste Calib Data'!$A:$A,0)+(ROW()-ROW($A$394)-1),COLUMN()-1)</f>
        <v>4.9609379999999996</v>
      </c>
      <c r="G407" s="4">
        <f>INDEX('Paste Calib Data'!$1:$1048576,MATCH($A$394,'Paste Calib Data'!$A:$A,0)+(ROW()-ROW($A$394)-1),COLUMN()-1)</f>
        <v>4.9609379999999996</v>
      </c>
      <c r="H407" s="4">
        <f>INDEX('Paste Calib Data'!$1:$1048576,MATCH($A$394,'Paste Calib Data'!$A:$A,0)+(ROW()-ROW($A$394)-1),COLUMN()-1)</f>
        <v>4.9609379999999996</v>
      </c>
      <c r="I407" s="4">
        <f>INDEX('Paste Calib Data'!$1:$1048576,MATCH($A$394,'Paste Calib Data'!$A:$A,0)+(ROW()-ROW($A$394)-1),COLUMN()-1)</f>
        <v>4.0234379999999996</v>
      </c>
      <c r="J407" s="4">
        <f>INDEX('Paste Calib Data'!$1:$1048576,MATCH($A$394,'Paste Calib Data'!$A:$A,0)+(ROW()-ROW($A$394)-1),COLUMN()-1)</f>
        <v>2.96875</v>
      </c>
      <c r="K407" s="4">
        <f>INDEX('Paste Calib Data'!$1:$1048576,MATCH($A$394,'Paste Calib Data'!$A:$A,0)+(ROW()-ROW($A$394)-1),COLUMN()-1)</f>
        <v>2.03125</v>
      </c>
      <c r="L407" s="4">
        <f>INDEX('Paste Calib Data'!$1:$1048576,MATCH($A$394,'Paste Calib Data'!$A:$A,0)+(ROW()-ROW($A$394)-1),COLUMN()-1)</f>
        <v>0.97656299999999996</v>
      </c>
      <c r="M407" s="4">
        <f>INDEX('Paste Calib Data'!$1:$1048576,MATCH($A$394,'Paste Calib Data'!$A:$A,0)+(ROW()-ROW($A$394)-1),COLUMN()-1)</f>
        <v>0.97656299999999996</v>
      </c>
      <c r="N407" s="12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12">
        <f t="shared" si="157"/>
        <v>4.9609379999999996</v>
      </c>
      <c r="C408" s="4">
        <f>INDEX('Paste Calib Data'!$1:$1048576,MATCH($A$394,'Paste Calib Data'!$A:$A,0)+(ROW()-ROW($A$394)-1),COLUMN()-1)</f>
        <v>4.9609379999999996</v>
      </c>
      <c r="D408" s="4">
        <f>INDEX('Paste Calib Data'!$1:$1048576,MATCH($A$394,'Paste Calib Data'!$A:$A,0)+(ROW()-ROW($A$394)-1),COLUMN()-1)</f>
        <v>4.9609379999999996</v>
      </c>
      <c r="E408" s="4">
        <f>INDEX('Paste Calib Data'!$1:$1048576,MATCH($A$394,'Paste Calib Data'!$A:$A,0)+(ROW()-ROW($A$394)-1),COLUMN()-1)</f>
        <v>4.9609379999999996</v>
      </c>
      <c r="F408" s="4">
        <f>INDEX('Paste Calib Data'!$1:$1048576,MATCH($A$394,'Paste Calib Data'!$A:$A,0)+(ROW()-ROW($A$394)-1),COLUMN()-1)</f>
        <v>4.9609379999999996</v>
      </c>
      <c r="G408" s="4">
        <f>INDEX('Paste Calib Data'!$1:$1048576,MATCH($A$394,'Paste Calib Data'!$A:$A,0)+(ROW()-ROW($A$394)-1),COLUMN()-1)</f>
        <v>4.9609379999999996</v>
      </c>
      <c r="H408" s="4">
        <f>INDEX('Paste Calib Data'!$1:$1048576,MATCH($A$394,'Paste Calib Data'!$A:$A,0)+(ROW()-ROW($A$394)-1),COLUMN()-1)</f>
        <v>4.9609379999999996</v>
      </c>
      <c r="I408" s="4">
        <f>INDEX('Paste Calib Data'!$1:$1048576,MATCH($A$394,'Paste Calib Data'!$A:$A,0)+(ROW()-ROW($A$394)-1),COLUMN()-1)</f>
        <v>4.9609379999999996</v>
      </c>
      <c r="J408" s="4">
        <f>INDEX('Paste Calib Data'!$1:$1048576,MATCH($A$394,'Paste Calib Data'!$A:$A,0)+(ROW()-ROW($A$394)-1),COLUMN()-1)</f>
        <v>4.0234379999999996</v>
      </c>
      <c r="K408" s="4">
        <f>INDEX('Paste Calib Data'!$1:$1048576,MATCH($A$394,'Paste Calib Data'!$A:$A,0)+(ROW()-ROW($A$394)-1),COLUMN()-1)</f>
        <v>2.03125</v>
      </c>
      <c r="L408" s="4">
        <f>INDEX('Paste Calib Data'!$1:$1048576,MATCH($A$394,'Paste Calib Data'!$A:$A,0)+(ROW()-ROW($A$394)-1),COLUMN()-1)</f>
        <v>2.03125</v>
      </c>
      <c r="M408" s="4">
        <f>INDEX('Paste Calib Data'!$1:$1048576,MATCH($A$394,'Paste Calib Data'!$A:$A,0)+(ROW()-ROW($A$394)-1),COLUMN()-1)</f>
        <v>0.97656299999999996</v>
      </c>
      <c r="N408" s="12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12">
        <f t="shared" si="157"/>
        <v>6.015625</v>
      </c>
      <c r="C409" s="4">
        <f>INDEX('Paste Calib Data'!$1:$1048576,MATCH($A$394,'Paste Calib Data'!$A:$A,0)+(ROW()-ROW($A$394)-1),COLUMN()-1)</f>
        <v>6.015625</v>
      </c>
      <c r="D409" s="4">
        <f>INDEX('Paste Calib Data'!$1:$1048576,MATCH($A$394,'Paste Calib Data'!$A:$A,0)+(ROW()-ROW($A$394)-1),COLUMN()-1)</f>
        <v>6.015625</v>
      </c>
      <c r="E409" s="4">
        <f>INDEX('Paste Calib Data'!$1:$1048576,MATCH($A$394,'Paste Calib Data'!$A:$A,0)+(ROW()-ROW($A$394)-1),COLUMN()-1)</f>
        <v>6.015625</v>
      </c>
      <c r="F409" s="4">
        <f>INDEX('Paste Calib Data'!$1:$1048576,MATCH($A$394,'Paste Calib Data'!$A:$A,0)+(ROW()-ROW($A$394)-1),COLUMN()-1)</f>
        <v>4.9609379999999996</v>
      </c>
      <c r="G409" s="4">
        <f>INDEX('Paste Calib Data'!$1:$1048576,MATCH($A$394,'Paste Calib Data'!$A:$A,0)+(ROW()-ROW($A$394)-1),COLUMN()-1)</f>
        <v>4.9609379999999996</v>
      </c>
      <c r="H409" s="4">
        <f>INDEX('Paste Calib Data'!$1:$1048576,MATCH($A$394,'Paste Calib Data'!$A:$A,0)+(ROW()-ROW($A$394)-1),COLUMN()-1)</f>
        <v>4.9609379999999996</v>
      </c>
      <c r="I409" s="4">
        <f>INDEX('Paste Calib Data'!$1:$1048576,MATCH($A$394,'Paste Calib Data'!$A:$A,0)+(ROW()-ROW($A$394)-1),COLUMN()-1)</f>
        <v>4.9609379999999996</v>
      </c>
      <c r="J409" s="4">
        <f>INDEX('Paste Calib Data'!$1:$1048576,MATCH($A$394,'Paste Calib Data'!$A:$A,0)+(ROW()-ROW($A$394)-1),COLUMN()-1)</f>
        <v>4.9609379999999996</v>
      </c>
      <c r="K409" s="4">
        <f>INDEX('Paste Calib Data'!$1:$1048576,MATCH($A$394,'Paste Calib Data'!$A:$A,0)+(ROW()-ROW($A$394)-1),COLUMN()-1)</f>
        <v>2.03125</v>
      </c>
      <c r="L409" s="4">
        <f>INDEX('Paste Calib Data'!$1:$1048576,MATCH($A$394,'Paste Calib Data'!$A:$A,0)+(ROW()-ROW($A$394)-1),COLUMN()-1)</f>
        <v>2.03125</v>
      </c>
      <c r="M409" s="4">
        <f>INDEX('Paste Calib Data'!$1:$1048576,MATCH($A$394,'Paste Calib Data'!$A:$A,0)+(ROW()-ROW($A$394)-1),COLUMN()-1)</f>
        <v>0.97656299999999996</v>
      </c>
      <c r="N409" s="12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12">
        <f>C410</f>
        <v>6.015625</v>
      </c>
      <c r="C410" s="4">
        <f>INDEX('Paste Calib Data'!$1:$1048576,MATCH($A$394,'Paste Calib Data'!$A:$A,0)+(ROW()-ROW($A$394)-1),COLUMN()-1)</f>
        <v>6.015625</v>
      </c>
      <c r="D410" s="4">
        <f>INDEX('Paste Calib Data'!$1:$1048576,MATCH($A$394,'Paste Calib Data'!$A:$A,0)+(ROW()-ROW($A$394)-1),COLUMN()-1)</f>
        <v>6.015625</v>
      </c>
      <c r="E410" s="4">
        <f>INDEX('Paste Calib Data'!$1:$1048576,MATCH($A$394,'Paste Calib Data'!$A:$A,0)+(ROW()-ROW($A$394)-1),COLUMN()-1)</f>
        <v>6.015625</v>
      </c>
      <c r="F410" s="4">
        <f>INDEX('Paste Calib Data'!$1:$1048576,MATCH($A$394,'Paste Calib Data'!$A:$A,0)+(ROW()-ROW($A$394)-1),COLUMN()-1)</f>
        <v>6.015625</v>
      </c>
      <c r="G410" s="4">
        <f>INDEX('Paste Calib Data'!$1:$1048576,MATCH($A$394,'Paste Calib Data'!$A:$A,0)+(ROW()-ROW($A$394)-1),COLUMN()-1)</f>
        <v>6.015625</v>
      </c>
      <c r="H410" s="4">
        <f>INDEX('Paste Calib Data'!$1:$1048576,MATCH($A$394,'Paste Calib Data'!$A:$A,0)+(ROW()-ROW($A$394)-1),COLUMN()-1)</f>
        <v>6.015625</v>
      </c>
      <c r="I410" s="4">
        <f>INDEX('Paste Calib Data'!$1:$1048576,MATCH($A$394,'Paste Calib Data'!$A:$A,0)+(ROW()-ROW($A$394)-1),COLUMN()-1)</f>
        <v>6.015625</v>
      </c>
      <c r="J410" s="4">
        <f>INDEX('Paste Calib Data'!$1:$1048576,MATCH($A$394,'Paste Calib Data'!$A:$A,0)+(ROW()-ROW($A$394)-1),COLUMN()-1)</f>
        <v>8.0078130000000005</v>
      </c>
      <c r="K410" s="4">
        <f>INDEX('Paste Calib Data'!$1:$1048576,MATCH($A$394,'Paste Calib Data'!$A:$A,0)+(ROW()-ROW($A$394)-1),COLUMN()-1)</f>
        <v>4.9609379999999996</v>
      </c>
      <c r="L410" s="4">
        <f>INDEX('Paste Calib Data'!$1:$1048576,MATCH($A$394,'Paste Calib Data'!$A:$A,0)+(ROW()-ROW($A$394)-1),COLUMN()-1)</f>
        <v>2.03125</v>
      </c>
      <c r="M410" s="4">
        <f>INDEX('Paste Calib Data'!$1:$1048576,MATCH($A$394,'Paste Calib Data'!$A:$A,0)+(ROW()-ROW($A$394)-1),COLUMN()-1)</f>
        <v>0.97656299999999996</v>
      </c>
      <c r="N410" s="12">
        <f t="shared" si="158"/>
        <v>0.97656299999999996</v>
      </c>
    </row>
    <row r="411" spans="1:14" x14ac:dyDescent="0.25">
      <c r="A411" s="13">
        <f>A410+1</f>
        <v>3201</v>
      </c>
      <c r="B411" s="12">
        <f>B410</f>
        <v>6.015625</v>
      </c>
      <c r="C411" s="12">
        <f>C410</f>
        <v>6.015625</v>
      </c>
      <c r="D411" s="12">
        <f t="shared" ref="D411:N411" si="159">D410</f>
        <v>6.015625</v>
      </c>
      <c r="E411" s="12">
        <f t="shared" si="159"/>
        <v>6.015625</v>
      </c>
      <c r="F411" s="12">
        <f t="shared" si="159"/>
        <v>6.015625</v>
      </c>
      <c r="G411" s="12">
        <f t="shared" si="159"/>
        <v>6.015625</v>
      </c>
      <c r="H411" s="12">
        <f t="shared" si="159"/>
        <v>6.015625</v>
      </c>
      <c r="I411" s="12">
        <f t="shared" si="159"/>
        <v>6.015625</v>
      </c>
      <c r="J411" s="12">
        <f t="shared" si="159"/>
        <v>8.0078130000000005</v>
      </c>
      <c r="K411" s="12">
        <f t="shared" si="159"/>
        <v>4.9609379999999996</v>
      </c>
      <c r="L411" s="12">
        <f t="shared" si="159"/>
        <v>2.03125</v>
      </c>
      <c r="M411" s="12">
        <f t="shared" si="159"/>
        <v>0.97656299999999996</v>
      </c>
      <c r="N411" s="12">
        <f t="shared" si="159"/>
        <v>0.97656299999999996</v>
      </c>
    </row>
    <row r="413" spans="1:14" x14ac:dyDescent="0.25">
      <c r="A413" s="17" t="s">
        <v>248</v>
      </c>
      <c r="B413" s="51" t="str">
        <f>INDEX('Paste Calib Data'!$1:$1048576,MATCH($A$413,'Paste Calib Data'!$A:$A,0)+(ROW()-ROW($A$413)),COLUMN())</f>
        <v>Timing, Coolant Temp Adjust Multiplier</v>
      </c>
      <c r="C413" s="51"/>
      <c r="D413" s="51"/>
      <c r="E413" s="51"/>
      <c r="F413" s="51"/>
      <c r="G413" s="51"/>
      <c r="H413" s="51"/>
      <c r="I413" s="51"/>
      <c r="J413" s="51"/>
      <c r="K413" s="51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13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13">
        <f>J415+1</f>
        <v>91</v>
      </c>
    </row>
    <row r="416" spans="1:14" x14ac:dyDescent="0.25">
      <c r="A416" s="13">
        <f>A417-1</f>
        <v>-21</v>
      </c>
      <c r="B416" s="15">
        <f>B417</f>
        <v>1.0000020000000001</v>
      </c>
      <c r="C416" s="15">
        <f t="shared" ref="C416:K416" si="160">C417</f>
        <v>1.0000020000000001</v>
      </c>
      <c r="D416" s="15">
        <f t="shared" si="160"/>
        <v>1.0000020000000001</v>
      </c>
      <c r="E416" s="15">
        <f t="shared" si="160"/>
        <v>1.0000020000000001</v>
      </c>
      <c r="F416" s="15">
        <f t="shared" si="160"/>
        <v>1.0000020000000001</v>
      </c>
      <c r="G416" s="15">
        <f t="shared" si="160"/>
        <v>1.0000020000000001</v>
      </c>
      <c r="H416" s="15">
        <f t="shared" si="160"/>
        <v>1.0000020000000001</v>
      </c>
      <c r="I416" s="15">
        <f t="shared" si="160"/>
        <v>1.0000020000000001</v>
      </c>
      <c r="J416" s="15">
        <f t="shared" si="160"/>
        <v>0.80005000000000004</v>
      </c>
      <c r="K416" s="15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5">
        <f t="shared" ref="B417:B423" si="161">C417</f>
        <v>1.0000020000000001</v>
      </c>
      <c r="C417" s="6">
        <f>INDEX('Paste Calib Data'!$1:$1048576,MATCH($A$413,'Paste Calib Data'!$A:$A,0)+(ROW()-ROW($A$413)-1),COLUMN()-1)</f>
        <v>1.0000020000000001</v>
      </c>
      <c r="D417" s="6">
        <f>INDEX('Paste Calib Data'!$1:$1048576,MATCH($A$413,'Paste Calib Data'!$A:$A,0)+(ROW()-ROW($A$413)-1),COLUMN()-1)</f>
        <v>1.0000020000000001</v>
      </c>
      <c r="E417" s="6">
        <f>INDEX('Paste Calib Data'!$1:$1048576,MATCH($A$413,'Paste Calib Data'!$A:$A,0)+(ROW()-ROW($A$413)-1),COLUMN()-1)</f>
        <v>1.0000020000000001</v>
      </c>
      <c r="F417" s="6">
        <f>INDEX('Paste Calib Data'!$1:$1048576,MATCH($A$413,'Paste Calib Data'!$A:$A,0)+(ROW()-ROW($A$413)-1),COLUMN()-1)</f>
        <v>1.0000020000000001</v>
      </c>
      <c r="G417" s="6">
        <f>INDEX('Paste Calib Data'!$1:$1048576,MATCH($A$413,'Paste Calib Data'!$A:$A,0)+(ROW()-ROW($A$413)-1),COLUMN()-1)</f>
        <v>1.0000020000000001</v>
      </c>
      <c r="H417" s="6">
        <f>INDEX('Paste Calib Data'!$1:$1048576,MATCH($A$413,'Paste Calib Data'!$A:$A,0)+(ROW()-ROW($A$413)-1),COLUMN()-1)</f>
        <v>1.0000020000000001</v>
      </c>
      <c r="I417" s="6">
        <f>INDEX('Paste Calib Data'!$1:$1048576,MATCH($A$413,'Paste Calib Data'!$A:$A,0)+(ROW()-ROW($A$413)-1),COLUMN()-1)</f>
        <v>1.0000020000000001</v>
      </c>
      <c r="J417" s="6">
        <f>INDEX('Paste Calib Data'!$1:$1048576,MATCH($A$413,'Paste Calib Data'!$A:$A,0)+(ROW()-ROW($A$413)-1),COLUMN()-1)</f>
        <v>0.80005000000000004</v>
      </c>
      <c r="K417" s="15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5">
        <f t="shared" si="161"/>
        <v>1.0000020000000001</v>
      </c>
      <c r="C418" s="6">
        <f>INDEX('Paste Calib Data'!$1:$1048576,MATCH($A$413,'Paste Calib Data'!$A:$A,0)+(ROW()-ROW($A$413)-1),COLUMN()-1)</f>
        <v>1.0000020000000001</v>
      </c>
      <c r="D418" s="6">
        <f>INDEX('Paste Calib Data'!$1:$1048576,MATCH($A$413,'Paste Calib Data'!$A:$A,0)+(ROW()-ROW($A$413)-1),COLUMN()-1)</f>
        <v>1.0000020000000001</v>
      </c>
      <c r="E418" s="6">
        <f>INDEX('Paste Calib Data'!$1:$1048576,MATCH($A$413,'Paste Calib Data'!$A:$A,0)+(ROW()-ROW($A$413)-1),COLUMN()-1)</f>
        <v>0.91992300000000005</v>
      </c>
      <c r="F418" s="6">
        <f>INDEX('Paste Calib Data'!$1:$1048576,MATCH($A$413,'Paste Calib Data'!$A:$A,0)+(ROW()-ROW($A$413)-1),COLUMN()-1)</f>
        <v>0.91992300000000005</v>
      </c>
      <c r="G418" s="6">
        <f>INDEX('Paste Calib Data'!$1:$1048576,MATCH($A$413,'Paste Calib Data'!$A:$A,0)+(ROW()-ROW($A$413)-1),COLUMN()-1)</f>
        <v>0.91992300000000005</v>
      </c>
      <c r="H418" s="6">
        <f>INDEX('Paste Calib Data'!$1:$1048576,MATCH($A$413,'Paste Calib Data'!$A:$A,0)+(ROW()-ROW($A$413)-1),COLUMN()-1)</f>
        <v>0.89990400000000004</v>
      </c>
      <c r="I418" s="6">
        <f>INDEX('Paste Calib Data'!$1:$1048576,MATCH($A$413,'Paste Calib Data'!$A:$A,0)+(ROW()-ROW($A$413)-1),COLUMN()-1)</f>
        <v>0.89990400000000004</v>
      </c>
      <c r="J418" s="6">
        <f>INDEX('Paste Calib Data'!$1:$1048576,MATCH($A$413,'Paste Calib Data'!$A:$A,0)+(ROW()-ROW($A$413)-1),COLUMN()-1)</f>
        <v>0.80005000000000004</v>
      </c>
      <c r="K418" s="15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5">
        <f t="shared" si="161"/>
        <v>0.96997199999999995</v>
      </c>
      <c r="C419" s="6">
        <f>INDEX('Paste Calib Data'!$1:$1048576,MATCH($A$413,'Paste Calib Data'!$A:$A,0)+(ROW()-ROW($A$413)-1),COLUMN()-1)</f>
        <v>0.96997199999999995</v>
      </c>
      <c r="D419" s="6">
        <f>INDEX('Paste Calib Data'!$1:$1048576,MATCH($A$413,'Paste Calib Data'!$A:$A,0)+(ROW()-ROW($A$413)-1),COLUMN()-1)</f>
        <v>0.94995300000000005</v>
      </c>
      <c r="E419" s="6">
        <f>INDEX('Paste Calib Data'!$1:$1048576,MATCH($A$413,'Paste Calib Data'!$A:$A,0)+(ROW()-ROW($A$413)-1),COLUMN()-1)</f>
        <v>0.88989399999999996</v>
      </c>
      <c r="F419" s="6">
        <f>INDEX('Paste Calib Data'!$1:$1048576,MATCH($A$413,'Paste Calib Data'!$A:$A,0)+(ROW()-ROW($A$413)-1),COLUMN()-1)</f>
        <v>0.88989399999999996</v>
      </c>
      <c r="G419" s="6">
        <f>INDEX('Paste Calib Data'!$1:$1048576,MATCH($A$413,'Paste Calib Data'!$A:$A,0)+(ROW()-ROW($A$413)-1),COLUMN()-1)</f>
        <v>0.88989399999999996</v>
      </c>
      <c r="H419" s="6">
        <f>INDEX('Paste Calib Data'!$1:$1048576,MATCH($A$413,'Paste Calib Data'!$A:$A,0)+(ROW()-ROW($A$413)-1),COLUMN()-1)</f>
        <v>0.82006999999999997</v>
      </c>
      <c r="I419" s="6">
        <f>INDEX('Paste Calib Data'!$1:$1048576,MATCH($A$413,'Paste Calib Data'!$A:$A,0)+(ROW()-ROW($A$413)-1),COLUMN()-1)</f>
        <v>0.80005000000000004</v>
      </c>
      <c r="J419" s="6">
        <f>INDEX('Paste Calib Data'!$1:$1048576,MATCH($A$413,'Paste Calib Data'!$A:$A,0)+(ROW()-ROW($A$413)-1),COLUMN()-1)</f>
        <v>0.69995200000000002</v>
      </c>
      <c r="K419" s="15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5">
        <f t="shared" si="161"/>
        <v>0.94995300000000005</v>
      </c>
      <c r="C420" s="6">
        <f>INDEX('Paste Calib Data'!$1:$1048576,MATCH($A$413,'Paste Calib Data'!$A:$A,0)+(ROW()-ROW($A$413)-1),COLUMN()-1)</f>
        <v>0.94995300000000005</v>
      </c>
      <c r="D420" s="6">
        <f>INDEX('Paste Calib Data'!$1:$1048576,MATCH($A$413,'Paste Calib Data'!$A:$A,0)+(ROW()-ROW($A$413)-1),COLUMN()-1)</f>
        <v>0.91992300000000005</v>
      </c>
      <c r="E420" s="6">
        <f>INDEX('Paste Calib Data'!$1:$1048576,MATCH($A$413,'Paste Calib Data'!$A:$A,0)+(ROW()-ROW($A$413)-1),COLUMN()-1)</f>
        <v>0.86010900000000001</v>
      </c>
      <c r="F420" s="6">
        <f>INDEX('Paste Calib Data'!$1:$1048576,MATCH($A$413,'Paste Calib Data'!$A:$A,0)+(ROW()-ROW($A$413)-1),COLUMN()-1)</f>
        <v>0.78003</v>
      </c>
      <c r="G420" s="6">
        <f>INDEX('Paste Calib Data'!$1:$1048576,MATCH($A$413,'Paste Calib Data'!$A:$A,0)+(ROW()-ROW($A$413)-1),COLUMN()-1)</f>
        <v>0.75000100000000003</v>
      </c>
      <c r="H420" s="6">
        <f>INDEX('Paste Calib Data'!$1:$1048576,MATCH($A$413,'Paste Calib Data'!$A:$A,0)+(ROW()-ROW($A$413)-1),COLUMN()-1)</f>
        <v>0.75000100000000003</v>
      </c>
      <c r="I420" s="6">
        <f>INDEX('Paste Calib Data'!$1:$1048576,MATCH($A$413,'Paste Calib Data'!$A:$A,0)+(ROW()-ROW($A$413)-1),COLUMN()-1)</f>
        <v>0.75000100000000003</v>
      </c>
      <c r="J420" s="6">
        <f>INDEX('Paste Calib Data'!$1:$1048576,MATCH($A$413,'Paste Calib Data'!$A:$A,0)+(ROW()-ROW($A$413)-1),COLUMN()-1)</f>
        <v>0.67993300000000001</v>
      </c>
      <c r="K420" s="15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5">
        <f t="shared" si="161"/>
        <v>0.92993300000000001</v>
      </c>
      <c r="C421" s="6">
        <f>INDEX('Paste Calib Data'!$1:$1048576,MATCH($A$413,'Paste Calib Data'!$A:$A,0)+(ROW()-ROW($A$413)-1),COLUMN()-1)</f>
        <v>0.92993300000000001</v>
      </c>
      <c r="D421" s="6">
        <f>INDEX('Paste Calib Data'!$1:$1048576,MATCH($A$413,'Paste Calib Data'!$A:$A,0)+(ROW()-ROW($A$413)-1),COLUMN()-1)</f>
        <v>0.89990400000000004</v>
      </c>
      <c r="E421" s="6">
        <f>INDEX('Paste Calib Data'!$1:$1048576,MATCH($A$413,'Paste Calib Data'!$A:$A,0)+(ROW()-ROW($A$413)-1),COLUMN()-1)</f>
        <v>0.82006999999999997</v>
      </c>
      <c r="F421" s="6">
        <f>INDEX('Paste Calib Data'!$1:$1048576,MATCH($A$413,'Paste Calib Data'!$A:$A,0)+(ROW()-ROW($A$413)-1),COLUMN()-1)</f>
        <v>0.75000100000000003</v>
      </c>
      <c r="G421" s="6">
        <f>INDEX('Paste Calib Data'!$1:$1048576,MATCH($A$413,'Paste Calib Data'!$A:$A,0)+(ROW()-ROW($A$413)-1),COLUMN()-1)</f>
        <v>0.71997199999999995</v>
      </c>
      <c r="H421" s="6">
        <f>INDEX('Paste Calib Data'!$1:$1048576,MATCH($A$413,'Paste Calib Data'!$A:$A,0)+(ROW()-ROW($A$413)-1),COLUMN()-1)</f>
        <v>0.69995200000000002</v>
      </c>
      <c r="I421" s="6">
        <f>INDEX('Paste Calib Data'!$1:$1048576,MATCH($A$413,'Paste Calib Data'!$A:$A,0)+(ROW()-ROW($A$413)-1),COLUMN()-1)</f>
        <v>0.69995200000000002</v>
      </c>
      <c r="J421" s="6">
        <f>INDEX('Paste Calib Data'!$1:$1048576,MATCH($A$413,'Paste Calib Data'!$A:$A,0)+(ROW()-ROW($A$413)-1),COLUMN()-1)</f>
        <v>0.64990300000000001</v>
      </c>
      <c r="K421" s="15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5">
        <f t="shared" si="161"/>
        <v>0.91992300000000005</v>
      </c>
      <c r="C422" s="6">
        <f>INDEX('Paste Calib Data'!$1:$1048576,MATCH($A$413,'Paste Calib Data'!$A:$A,0)+(ROW()-ROW($A$413)-1),COLUMN()-1)</f>
        <v>0.91992300000000005</v>
      </c>
      <c r="D422" s="6">
        <f>INDEX('Paste Calib Data'!$1:$1048576,MATCH($A$413,'Paste Calib Data'!$A:$A,0)+(ROW()-ROW($A$413)-1),COLUMN()-1)</f>
        <v>0.85009900000000005</v>
      </c>
      <c r="E422" s="6">
        <f>INDEX('Paste Calib Data'!$1:$1048576,MATCH($A$413,'Paste Calib Data'!$A:$A,0)+(ROW()-ROW($A$413)-1),COLUMN()-1)</f>
        <v>0.78003</v>
      </c>
      <c r="F422" s="6">
        <f>INDEX('Paste Calib Data'!$1:$1048576,MATCH($A$413,'Paste Calib Data'!$A:$A,0)+(ROW()-ROW($A$413)-1),COLUMN()-1)</f>
        <v>0.72998200000000002</v>
      </c>
      <c r="G422" s="6">
        <f>INDEX('Paste Calib Data'!$1:$1048576,MATCH($A$413,'Paste Calib Data'!$A:$A,0)+(ROW()-ROW($A$413)-1),COLUMN()-1)</f>
        <v>0.69995200000000002</v>
      </c>
      <c r="H422" s="6">
        <f>INDEX('Paste Calib Data'!$1:$1048576,MATCH($A$413,'Paste Calib Data'!$A:$A,0)+(ROW()-ROW($A$413)-1),COLUMN()-1)</f>
        <v>0.60009900000000005</v>
      </c>
      <c r="I422" s="6">
        <f>INDEX('Paste Calib Data'!$1:$1048576,MATCH($A$413,'Paste Calib Data'!$A:$A,0)+(ROW()-ROW($A$413)-1),COLUMN()-1)</f>
        <v>0.55005000000000004</v>
      </c>
      <c r="J422" s="6">
        <f>INDEX('Paste Calib Data'!$1:$1048576,MATCH($A$413,'Paste Calib Data'!$A:$A,0)+(ROW()-ROW($A$413)-1),COLUMN()-1)</f>
        <v>0.50000100000000003</v>
      </c>
      <c r="K422" s="15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5">
        <f t="shared" si="161"/>
        <v>0.88989399999999996</v>
      </c>
      <c r="C423" s="6">
        <f>INDEX('Paste Calib Data'!$1:$1048576,MATCH($A$413,'Paste Calib Data'!$A:$A,0)+(ROW()-ROW($A$413)-1),COLUMN()-1)</f>
        <v>0.88989399999999996</v>
      </c>
      <c r="D423" s="6">
        <f>INDEX('Paste Calib Data'!$1:$1048576,MATCH($A$413,'Paste Calib Data'!$A:$A,0)+(ROW()-ROW($A$413)-1),COLUMN()-1)</f>
        <v>0.78003</v>
      </c>
      <c r="E423" s="6">
        <f>INDEX('Paste Calib Data'!$1:$1048576,MATCH($A$413,'Paste Calib Data'!$A:$A,0)+(ROW()-ROW($A$413)-1),COLUMN()-1)</f>
        <v>0.69995200000000002</v>
      </c>
      <c r="F423" s="6">
        <f>INDEX('Paste Calib Data'!$1:$1048576,MATCH($A$413,'Paste Calib Data'!$A:$A,0)+(ROW()-ROW($A$413)-1),COLUMN()-1)</f>
        <v>0.65991299999999997</v>
      </c>
      <c r="G423" s="6">
        <f>INDEX('Paste Calib Data'!$1:$1048576,MATCH($A$413,'Paste Calib Data'!$A:$A,0)+(ROW()-ROW($A$413)-1),COLUMN()-1)</f>
        <v>0.64990300000000001</v>
      </c>
      <c r="H423" s="6">
        <f>INDEX('Paste Calib Data'!$1:$1048576,MATCH($A$413,'Paste Calib Data'!$A:$A,0)+(ROW()-ROW($A$413)-1),COLUMN()-1)</f>
        <v>0.50000100000000003</v>
      </c>
      <c r="I423" s="6">
        <f>INDEX('Paste Calib Data'!$1:$1048576,MATCH($A$413,'Paste Calib Data'!$A:$A,0)+(ROW()-ROW($A$413)-1),COLUMN()-1)</f>
        <v>0.50000100000000003</v>
      </c>
      <c r="J423" s="6">
        <f>INDEX('Paste Calib Data'!$1:$1048576,MATCH($A$413,'Paste Calib Data'!$A:$A,0)+(ROW()-ROW($A$413)-1),COLUMN()-1)</f>
        <v>0.39990300000000001</v>
      </c>
      <c r="K423" s="15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5">
        <f>C424</f>
        <v>0.82006999999999997</v>
      </c>
      <c r="C424" s="6">
        <f>INDEX('Paste Calib Data'!$1:$1048576,MATCH($A$413,'Paste Calib Data'!$A:$A,0)+(ROW()-ROW($A$413)-1),COLUMN()-1)</f>
        <v>0.82006999999999997</v>
      </c>
      <c r="D424" s="6">
        <f>INDEX('Paste Calib Data'!$1:$1048576,MATCH($A$413,'Paste Calib Data'!$A:$A,0)+(ROW()-ROW($A$413)-1),COLUMN()-1)</f>
        <v>0.71997199999999995</v>
      </c>
      <c r="E424" s="6">
        <f>INDEX('Paste Calib Data'!$1:$1048576,MATCH($A$413,'Paste Calib Data'!$A:$A,0)+(ROW()-ROW($A$413)-1),COLUMN()-1)</f>
        <v>0.64990300000000001</v>
      </c>
      <c r="F424" s="6">
        <f>INDEX('Paste Calib Data'!$1:$1048576,MATCH($A$413,'Paste Calib Data'!$A:$A,0)+(ROW()-ROW($A$413)-1),COLUMN()-1)</f>
        <v>0.55005000000000004</v>
      </c>
      <c r="G424" s="6">
        <f>INDEX('Paste Calib Data'!$1:$1048576,MATCH($A$413,'Paste Calib Data'!$A:$A,0)+(ROW()-ROW($A$413)-1),COLUMN()-1)</f>
        <v>0.36010799999999998</v>
      </c>
      <c r="H424" s="6">
        <f>INDEX('Paste Calib Data'!$1:$1048576,MATCH($A$413,'Paste Calib Data'!$A:$A,0)+(ROW()-ROW($A$413)-1),COLUMN()-1)</f>
        <v>0.30004900000000001</v>
      </c>
      <c r="I424" s="6">
        <f>INDEX('Paste Calib Data'!$1:$1048576,MATCH($A$413,'Paste Calib Data'!$A:$A,0)+(ROW()-ROW($A$413)-1),COLUMN()-1)</f>
        <v>0.30004900000000001</v>
      </c>
      <c r="J424" s="6">
        <f>INDEX('Paste Calib Data'!$1:$1048576,MATCH($A$413,'Paste Calib Data'!$A:$A,0)+(ROW()-ROW($A$413)-1),COLUMN()-1)</f>
        <v>0.30004900000000001</v>
      </c>
      <c r="K424" s="15">
        <f t="shared" si="162"/>
        <v>0.30004900000000001</v>
      </c>
    </row>
    <row r="425" spans="1:14" x14ac:dyDescent="0.25">
      <c r="A425" s="13">
        <f>A424+1</f>
        <v>161</v>
      </c>
      <c r="B425" s="15">
        <f>B424</f>
        <v>0.82006999999999997</v>
      </c>
      <c r="C425" s="15">
        <f>C424</f>
        <v>0.82006999999999997</v>
      </c>
      <c r="D425" s="15">
        <f t="shared" ref="D425:K425" si="163">D424</f>
        <v>0.71997199999999995</v>
      </c>
      <c r="E425" s="15">
        <f t="shared" si="163"/>
        <v>0.64990300000000001</v>
      </c>
      <c r="F425" s="15">
        <f t="shared" si="163"/>
        <v>0.55005000000000004</v>
      </c>
      <c r="G425" s="15">
        <f t="shared" si="163"/>
        <v>0.36010799999999998</v>
      </c>
      <c r="H425" s="15">
        <f t="shared" si="163"/>
        <v>0.30004900000000001</v>
      </c>
      <c r="I425" s="15">
        <f t="shared" si="163"/>
        <v>0.30004900000000001</v>
      </c>
      <c r="J425" s="15">
        <f t="shared" si="163"/>
        <v>0.30004900000000001</v>
      </c>
      <c r="K425" s="15">
        <f t="shared" si="163"/>
        <v>0.30004900000000001</v>
      </c>
    </row>
    <row r="427" spans="1:14" x14ac:dyDescent="0.25">
      <c r="A427" s="17" t="s">
        <v>254</v>
      </c>
      <c r="B427" s="51" t="str">
        <f>INDEX('Paste Calib Data'!$1:$1048576,MATCH($A$427,'Paste Calib Data'!$A:$A,0)+(ROW()-ROW($A$427)),COLUMN())</f>
        <v>Timing, Intake Air Temp Adjust</v>
      </c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13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13">
        <f>M429+1</f>
        <v>116</v>
      </c>
    </row>
    <row r="430" spans="1:14" x14ac:dyDescent="0.25">
      <c r="A430" s="13">
        <f>A431-1</f>
        <v>649</v>
      </c>
      <c r="B430" s="12">
        <f>B431</f>
        <v>6.015625</v>
      </c>
      <c r="C430" s="12">
        <f t="shared" ref="C430:N430" si="164">C431</f>
        <v>6.015625</v>
      </c>
      <c r="D430" s="12">
        <f t="shared" si="164"/>
        <v>6.015625</v>
      </c>
      <c r="E430" s="12">
        <f t="shared" si="164"/>
        <v>6.015625</v>
      </c>
      <c r="F430" s="12">
        <f t="shared" si="164"/>
        <v>6.015625</v>
      </c>
      <c r="G430" s="12">
        <f t="shared" si="164"/>
        <v>6.015625</v>
      </c>
      <c r="H430" s="12">
        <f t="shared" si="164"/>
        <v>6.015625</v>
      </c>
      <c r="I430" s="12">
        <f t="shared" si="164"/>
        <v>6.015625</v>
      </c>
      <c r="J430" s="12">
        <f t="shared" si="164"/>
        <v>2.96875</v>
      </c>
      <c r="K430" s="12">
        <f t="shared" si="164"/>
        <v>2.96875</v>
      </c>
      <c r="L430" s="12">
        <f t="shared" si="164"/>
        <v>3.9063000000000001E-2</v>
      </c>
      <c r="M430" s="12">
        <f t="shared" si="164"/>
        <v>3.9063000000000001E-2</v>
      </c>
      <c r="N430" s="12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12">
        <f>C431</f>
        <v>6.015625</v>
      </c>
      <c r="C431" s="4">
        <f>INDEX('Paste Calib Data'!$1:$1048576,MATCH($A$427,'Paste Calib Data'!$A:$A,0)+(ROW()-ROW($A$427)-1),COLUMN()-1)</f>
        <v>6.015625</v>
      </c>
      <c r="D431" s="4">
        <f>INDEX('Paste Calib Data'!$1:$1048576,MATCH($A$427,'Paste Calib Data'!$A:$A,0)+(ROW()-ROW($A$427)-1),COLUMN()-1)</f>
        <v>6.015625</v>
      </c>
      <c r="E431" s="4">
        <f>INDEX('Paste Calib Data'!$1:$1048576,MATCH($A$427,'Paste Calib Data'!$A:$A,0)+(ROW()-ROW($A$427)-1),COLUMN()-1)</f>
        <v>6.015625</v>
      </c>
      <c r="F431" s="4">
        <f>INDEX('Paste Calib Data'!$1:$1048576,MATCH($A$427,'Paste Calib Data'!$A:$A,0)+(ROW()-ROW($A$427)-1),COLUMN()-1)</f>
        <v>6.015625</v>
      </c>
      <c r="G431" s="4">
        <f>INDEX('Paste Calib Data'!$1:$1048576,MATCH($A$427,'Paste Calib Data'!$A:$A,0)+(ROW()-ROW($A$427)-1),COLUMN()-1)</f>
        <v>6.015625</v>
      </c>
      <c r="H431" s="4">
        <f>INDEX('Paste Calib Data'!$1:$1048576,MATCH($A$427,'Paste Calib Data'!$A:$A,0)+(ROW()-ROW($A$427)-1),COLUMN()-1)</f>
        <v>6.015625</v>
      </c>
      <c r="I431" s="4">
        <f>INDEX('Paste Calib Data'!$1:$1048576,MATCH($A$427,'Paste Calib Data'!$A:$A,0)+(ROW()-ROW($A$427)-1),COLUMN()-1)</f>
        <v>6.015625</v>
      </c>
      <c r="J431" s="4">
        <f>INDEX('Paste Calib Data'!$1:$1048576,MATCH($A$427,'Paste Calib Data'!$A:$A,0)+(ROW()-ROW($A$427)-1),COLUMN()-1)</f>
        <v>2.96875</v>
      </c>
      <c r="K431" s="4">
        <f>INDEX('Paste Calib Data'!$1:$1048576,MATCH($A$427,'Paste Calib Data'!$A:$A,0)+(ROW()-ROW($A$427)-1),COLUMN()-1)</f>
        <v>2.96875</v>
      </c>
      <c r="L431" s="4">
        <f>INDEX('Paste Calib Data'!$1:$1048576,MATCH($A$427,'Paste Calib Data'!$A:$A,0)+(ROW()-ROW($A$427)-1),COLUMN()-1)</f>
        <v>3.9063000000000001E-2</v>
      </c>
      <c r="M431" s="4">
        <f>INDEX('Paste Calib Data'!$1:$1048576,MATCH($A$427,'Paste Calib Data'!$A:$A,0)+(ROW()-ROW($A$427)-1),COLUMN()-1)</f>
        <v>3.9063000000000001E-2</v>
      </c>
      <c r="N431" s="12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12">
        <f t="shared" ref="B432:B443" si="165">C432</f>
        <v>8.0078130000000005</v>
      </c>
      <c r="C432" s="4">
        <f>INDEX('Paste Calib Data'!$1:$1048576,MATCH($A$427,'Paste Calib Data'!$A:$A,0)+(ROW()-ROW($A$427)-1),COLUMN()-1)</f>
        <v>8.0078130000000005</v>
      </c>
      <c r="D432" s="4">
        <f>INDEX('Paste Calib Data'!$1:$1048576,MATCH($A$427,'Paste Calib Data'!$A:$A,0)+(ROW()-ROW($A$427)-1),COLUMN()-1)</f>
        <v>8.0078130000000005</v>
      </c>
      <c r="E432" s="4">
        <f>INDEX('Paste Calib Data'!$1:$1048576,MATCH($A$427,'Paste Calib Data'!$A:$A,0)+(ROW()-ROW($A$427)-1),COLUMN()-1)</f>
        <v>8.0078130000000005</v>
      </c>
      <c r="F432" s="4">
        <f>INDEX('Paste Calib Data'!$1:$1048576,MATCH($A$427,'Paste Calib Data'!$A:$A,0)+(ROW()-ROW($A$427)-1),COLUMN()-1)</f>
        <v>8.0078130000000005</v>
      </c>
      <c r="G432" s="4">
        <f>INDEX('Paste Calib Data'!$1:$1048576,MATCH($A$427,'Paste Calib Data'!$A:$A,0)+(ROW()-ROW($A$427)-1),COLUMN()-1)</f>
        <v>4.9609379999999996</v>
      </c>
      <c r="H432" s="4">
        <f>INDEX('Paste Calib Data'!$1:$1048576,MATCH($A$427,'Paste Calib Data'!$A:$A,0)+(ROW()-ROW($A$427)-1),COLUMN()-1)</f>
        <v>4.9609379999999996</v>
      </c>
      <c r="I432" s="4">
        <f>INDEX('Paste Calib Data'!$1:$1048576,MATCH($A$427,'Paste Calib Data'!$A:$A,0)+(ROW()-ROW($A$427)-1),COLUMN()-1)</f>
        <v>4.9609379999999996</v>
      </c>
      <c r="J432" s="4">
        <f>INDEX('Paste Calib Data'!$1:$1048576,MATCH($A$427,'Paste Calib Data'!$A:$A,0)+(ROW()-ROW($A$427)-1),COLUMN()-1)</f>
        <v>4.0234379999999996</v>
      </c>
      <c r="K432" s="4">
        <f>INDEX('Paste Calib Data'!$1:$1048576,MATCH($A$427,'Paste Calib Data'!$A:$A,0)+(ROW()-ROW($A$427)-1),COLUMN()-1)</f>
        <v>2.96875</v>
      </c>
      <c r="L432" s="4">
        <f>INDEX('Paste Calib Data'!$1:$1048576,MATCH($A$427,'Paste Calib Data'!$A:$A,0)+(ROW()-ROW($A$427)-1),COLUMN()-1)</f>
        <v>3.9063000000000001E-2</v>
      </c>
      <c r="M432" s="4">
        <f>INDEX('Paste Calib Data'!$1:$1048576,MATCH($A$427,'Paste Calib Data'!$A:$A,0)+(ROW()-ROW($A$427)-1),COLUMN()-1)</f>
        <v>3.9063000000000001E-2</v>
      </c>
      <c r="N432" s="12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12">
        <f t="shared" si="165"/>
        <v>8.0078130000000005</v>
      </c>
      <c r="C433" s="4">
        <f>INDEX('Paste Calib Data'!$1:$1048576,MATCH($A$427,'Paste Calib Data'!$A:$A,0)+(ROW()-ROW($A$427)-1),COLUMN()-1)</f>
        <v>8.0078130000000005</v>
      </c>
      <c r="D433" s="4">
        <f>INDEX('Paste Calib Data'!$1:$1048576,MATCH($A$427,'Paste Calib Data'!$A:$A,0)+(ROW()-ROW($A$427)-1),COLUMN()-1)</f>
        <v>8.0078130000000005</v>
      </c>
      <c r="E433" s="4">
        <f>INDEX('Paste Calib Data'!$1:$1048576,MATCH($A$427,'Paste Calib Data'!$A:$A,0)+(ROW()-ROW($A$427)-1),COLUMN()-1)</f>
        <v>8.0078130000000005</v>
      </c>
      <c r="F433" s="4">
        <f>INDEX('Paste Calib Data'!$1:$1048576,MATCH($A$427,'Paste Calib Data'!$A:$A,0)+(ROW()-ROW($A$427)-1),COLUMN()-1)</f>
        <v>8.0078130000000005</v>
      </c>
      <c r="G433" s="4">
        <f>INDEX('Paste Calib Data'!$1:$1048576,MATCH($A$427,'Paste Calib Data'!$A:$A,0)+(ROW()-ROW($A$427)-1),COLUMN()-1)</f>
        <v>4.9609379999999996</v>
      </c>
      <c r="H433" s="4">
        <f>INDEX('Paste Calib Data'!$1:$1048576,MATCH($A$427,'Paste Calib Data'!$A:$A,0)+(ROW()-ROW($A$427)-1),COLUMN()-1)</f>
        <v>4.9609379999999996</v>
      </c>
      <c r="I433" s="4">
        <f>INDEX('Paste Calib Data'!$1:$1048576,MATCH($A$427,'Paste Calib Data'!$A:$A,0)+(ROW()-ROW($A$427)-1),COLUMN()-1)</f>
        <v>4.9609379999999996</v>
      </c>
      <c r="J433" s="4">
        <f>INDEX('Paste Calib Data'!$1:$1048576,MATCH($A$427,'Paste Calib Data'!$A:$A,0)+(ROW()-ROW($A$427)-1),COLUMN()-1)</f>
        <v>4.0234379999999996</v>
      </c>
      <c r="K433" s="4">
        <f>INDEX('Paste Calib Data'!$1:$1048576,MATCH($A$427,'Paste Calib Data'!$A:$A,0)+(ROW()-ROW($A$427)-1),COLUMN()-1)</f>
        <v>2.96875</v>
      </c>
      <c r="L433" s="4">
        <f>INDEX('Paste Calib Data'!$1:$1048576,MATCH($A$427,'Paste Calib Data'!$A:$A,0)+(ROW()-ROW($A$427)-1),COLUMN()-1)</f>
        <v>3.9063000000000001E-2</v>
      </c>
      <c r="M433" s="4">
        <f>INDEX('Paste Calib Data'!$1:$1048576,MATCH($A$427,'Paste Calib Data'!$A:$A,0)+(ROW()-ROW($A$427)-1),COLUMN()-1)</f>
        <v>3.9063000000000001E-2</v>
      </c>
      <c r="N433" s="12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12">
        <f t="shared" si="165"/>
        <v>8.0078130000000005</v>
      </c>
      <c r="C434" s="4">
        <f>INDEX('Paste Calib Data'!$1:$1048576,MATCH($A$427,'Paste Calib Data'!$A:$A,0)+(ROW()-ROW($A$427)-1),COLUMN()-1)</f>
        <v>8.0078130000000005</v>
      </c>
      <c r="D434" s="4">
        <f>INDEX('Paste Calib Data'!$1:$1048576,MATCH($A$427,'Paste Calib Data'!$A:$A,0)+(ROW()-ROW($A$427)-1),COLUMN()-1)</f>
        <v>8.0078130000000005</v>
      </c>
      <c r="E434" s="4">
        <f>INDEX('Paste Calib Data'!$1:$1048576,MATCH($A$427,'Paste Calib Data'!$A:$A,0)+(ROW()-ROW($A$427)-1),COLUMN()-1)</f>
        <v>8.0078130000000005</v>
      </c>
      <c r="F434" s="4">
        <f>INDEX('Paste Calib Data'!$1:$1048576,MATCH($A$427,'Paste Calib Data'!$A:$A,0)+(ROW()-ROW($A$427)-1),COLUMN()-1)</f>
        <v>8.0078130000000005</v>
      </c>
      <c r="G434" s="4">
        <f>INDEX('Paste Calib Data'!$1:$1048576,MATCH($A$427,'Paste Calib Data'!$A:$A,0)+(ROW()-ROW($A$427)-1),COLUMN()-1)</f>
        <v>4.9609379999999996</v>
      </c>
      <c r="H434" s="4">
        <f>INDEX('Paste Calib Data'!$1:$1048576,MATCH($A$427,'Paste Calib Data'!$A:$A,0)+(ROW()-ROW($A$427)-1),COLUMN()-1)</f>
        <v>4.9609379999999996</v>
      </c>
      <c r="I434" s="4">
        <f>INDEX('Paste Calib Data'!$1:$1048576,MATCH($A$427,'Paste Calib Data'!$A:$A,0)+(ROW()-ROW($A$427)-1),COLUMN()-1)</f>
        <v>4.9609379999999996</v>
      </c>
      <c r="J434" s="4">
        <f>INDEX('Paste Calib Data'!$1:$1048576,MATCH($A$427,'Paste Calib Data'!$A:$A,0)+(ROW()-ROW($A$427)-1),COLUMN()-1)</f>
        <v>4.0234379999999996</v>
      </c>
      <c r="K434" s="4">
        <f>INDEX('Paste Calib Data'!$1:$1048576,MATCH($A$427,'Paste Calib Data'!$A:$A,0)+(ROW()-ROW($A$427)-1),COLUMN()-1)</f>
        <v>2.96875</v>
      </c>
      <c r="L434" s="4">
        <f>INDEX('Paste Calib Data'!$1:$1048576,MATCH($A$427,'Paste Calib Data'!$A:$A,0)+(ROW()-ROW($A$427)-1),COLUMN()-1)</f>
        <v>3.9063000000000001E-2</v>
      </c>
      <c r="M434" s="4">
        <f>INDEX('Paste Calib Data'!$1:$1048576,MATCH($A$427,'Paste Calib Data'!$A:$A,0)+(ROW()-ROW($A$427)-1),COLUMN()-1)</f>
        <v>3.9063000000000001E-2</v>
      </c>
      <c r="N434" s="12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12">
        <f t="shared" si="165"/>
        <v>8.0078130000000005</v>
      </c>
      <c r="C435" s="4">
        <f>INDEX('Paste Calib Data'!$1:$1048576,MATCH($A$427,'Paste Calib Data'!$A:$A,0)+(ROW()-ROW($A$427)-1),COLUMN()-1)</f>
        <v>8.0078130000000005</v>
      </c>
      <c r="D435" s="4">
        <f>INDEX('Paste Calib Data'!$1:$1048576,MATCH($A$427,'Paste Calib Data'!$A:$A,0)+(ROW()-ROW($A$427)-1),COLUMN()-1)</f>
        <v>8.0078130000000005</v>
      </c>
      <c r="E435" s="4">
        <f>INDEX('Paste Calib Data'!$1:$1048576,MATCH($A$427,'Paste Calib Data'!$A:$A,0)+(ROW()-ROW($A$427)-1),COLUMN()-1)</f>
        <v>8.0078130000000005</v>
      </c>
      <c r="F435" s="4">
        <f>INDEX('Paste Calib Data'!$1:$1048576,MATCH($A$427,'Paste Calib Data'!$A:$A,0)+(ROW()-ROW($A$427)-1),COLUMN()-1)</f>
        <v>8.0078130000000005</v>
      </c>
      <c r="G435" s="4">
        <f>INDEX('Paste Calib Data'!$1:$1048576,MATCH($A$427,'Paste Calib Data'!$A:$A,0)+(ROW()-ROW($A$427)-1),COLUMN()-1)</f>
        <v>4.9609379999999996</v>
      </c>
      <c r="H435" s="4">
        <f>INDEX('Paste Calib Data'!$1:$1048576,MATCH($A$427,'Paste Calib Data'!$A:$A,0)+(ROW()-ROW($A$427)-1),COLUMN()-1)</f>
        <v>4.9609379999999996</v>
      </c>
      <c r="I435" s="4">
        <f>INDEX('Paste Calib Data'!$1:$1048576,MATCH($A$427,'Paste Calib Data'!$A:$A,0)+(ROW()-ROW($A$427)-1),COLUMN()-1)</f>
        <v>4.9609379999999996</v>
      </c>
      <c r="J435" s="4">
        <f>INDEX('Paste Calib Data'!$1:$1048576,MATCH($A$427,'Paste Calib Data'!$A:$A,0)+(ROW()-ROW($A$427)-1),COLUMN()-1)</f>
        <v>4.0234379999999996</v>
      </c>
      <c r="K435" s="4">
        <f>INDEX('Paste Calib Data'!$1:$1048576,MATCH($A$427,'Paste Calib Data'!$A:$A,0)+(ROW()-ROW($A$427)-1),COLUMN()-1)</f>
        <v>2.96875</v>
      </c>
      <c r="L435" s="4">
        <f>INDEX('Paste Calib Data'!$1:$1048576,MATCH($A$427,'Paste Calib Data'!$A:$A,0)+(ROW()-ROW($A$427)-1),COLUMN()-1)</f>
        <v>3.9063000000000001E-2</v>
      </c>
      <c r="M435" s="4">
        <f>INDEX('Paste Calib Data'!$1:$1048576,MATCH($A$427,'Paste Calib Data'!$A:$A,0)+(ROW()-ROW($A$427)-1),COLUMN()-1)</f>
        <v>3.9063000000000001E-2</v>
      </c>
      <c r="N435" s="12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12">
        <f t="shared" si="165"/>
        <v>8.0078130000000005</v>
      </c>
      <c r="C436" s="4">
        <f>INDEX('Paste Calib Data'!$1:$1048576,MATCH($A$427,'Paste Calib Data'!$A:$A,0)+(ROW()-ROW($A$427)-1),COLUMN()-1)</f>
        <v>8.0078130000000005</v>
      </c>
      <c r="D436" s="4">
        <f>INDEX('Paste Calib Data'!$1:$1048576,MATCH($A$427,'Paste Calib Data'!$A:$A,0)+(ROW()-ROW($A$427)-1),COLUMN()-1)</f>
        <v>8.0078130000000005</v>
      </c>
      <c r="E436" s="4">
        <f>INDEX('Paste Calib Data'!$1:$1048576,MATCH($A$427,'Paste Calib Data'!$A:$A,0)+(ROW()-ROW($A$427)-1),COLUMN()-1)</f>
        <v>8.0078130000000005</v>
      </c>
      <c r="F436" s="4">
        <f>INDEX('Paste Calib Data'!$1:$1048576,MATCH($A$427,'Paste Calib Data'!$A:$A,0)+(ROW()-ROW($A$427)-1),COLUMN()-1)</f>
        <v>8.0078130000000005</v>
      </c>
      <c r="G436" s="4">
        <f>INDEX('Paste Calib Data'!$1:$1048576,MATCH($A$427,'Paste Calib Data'!$A:$A,0)+(ROW()-ROW($A$427)-1),COLUMN()-1)</f>
        <v>4.9609379999999996</v>
      </c>
      <c r="H436" s="4">
        <f>INDEX('Paste Calib Data'!$1:$1048576,MATCH($A$427,'Paste Calib Data'!$A:$A,0)+(ROW()-ROW($A$427)-1),COLUMN()-1)</f>
        <v>4.9609379999999996</v>
      </c>
      <c r="I436" s="4">
        <f>INDEX('Paste Calib Data'!$1:$1048576,MATCH($A$427,'Paste Calib Data'!$A:$A,0)+(ROW()-ROW($A$427)-1),COLUMN()-1)</f>
        <v>4.9609379999999996</v>
      </c>
      <c r="J436" s="4">
        <f>INDEX('Paste Calib Data'!$1:$1048576,MATCH($A$427,'Paste Calib Data'!$A:$A,0)+(ROW()-ROW($A$427)-1),COLUMN()-1)</f>
        <v>4.0234379999999996</v>
      </c>
      <c r="K436" s="4">
        <f>INDEX('Paste Calib Data'!$1:$1048576,MATCH($A$427,'Paste Calib Data'!$A:$A,0)+(ROW()-ROW($A$427)-1),COLUMN()-1)</f>
        <v>2.96875</v>
      </c>
      <c r="L436" s="4">
        <f>INDEX('Paste Calib Data'!$1:$1048576,MATCH($A$427,'Paste Calib Data'!$A:$A,0)+(ROW()-ROW($A$427)-1),COLUMN()-1)</f>
        <v>3.9063000000000001E-2</v>
      </c>
      <c r="M436" s="4">
        <f>INDEX('Paste Calib Data'!$1:$1048576,MATCH($A$427,'Paste Calib Data'!$A:$A,0)+(ROW()-ROW($A$427)-1),COLUMN()-1)</f>
        <v>3.9063000000000001E-2</v>
      </c>
      <c r="N436" s="12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12">
        <f t="shared" si="165"/>
        <v>8.0078130000000005</v>
      </c>
      <c r="C437" s="4">
        <f>INDEX('Paste Calib Data'!$1:$1048576,MATCH($A$427,'Paste Calib Data'!$A:$A,0)+(ROW()-ROW($A$427)-1),COLUMN()-1)</f>
        <v>8.0078130000000005</v>
      </c>
      <c r="D437" s="4">
        <f>INDEX('Paste Calib Data'!$1:$1048576,MATCH($A$427,'Paste Calib Data'!$A:$A,0)+(ROW()-ROW($A$427)-1),COLUMN()-1)</f>
        <v>8.0078130000000005</v>
      </c>
      <c r="E437" s="4">
        <f>INDEX('Paste Calib Data'!$1:$1048576,MATCH($A$427,'Paste Calib Data'!$A:$A,0)+(ROW()-ROW($A$427)-1),COLUMN()-1)</f>
        <v>8.0078130000000005</v>
      </c>
      <c r="F437" s="4">
        <f>INDEX('Paste Calib Data'!$1:$1048576,MATCH($A$427,'Paste Calib Data'!$A:$A,0)+(ROW()-ROW($A$427)-1),COLUMN()-1)</f>
        <v>4.9609379999999996</v>
      </c>
      <c r="G437" s="4">
        <f>INDEX('Paste Calib Data'!$1:$1048576,MATCH($A$427,'Paste Calib Data'!$A:$A,0)+(ROW()-ROW($A$427)-1),COLUMN()-1)</f>
        <v>4.9609379999999996</v>
      </c>
      <c r="H437" s="4">
        <f>INDEX('Paste Calib Data'!$1:$1048576,MATCH($A$427,'Paste Calib Data'!$A:$A,0)+(ROW()-ROW($A$427)-1),COLUMN()-1)</f>
        <v>4.9609379999999996</v>
      </c>
      <c r="I437" s="4">
        <f>INDEX('Paste Calib Data'!$1:$1048576,MATCH($A$427,'Paste Calib Data'!$A:$A,0)+(ROW()-ROW($A$427)-1),COLUMN()-1)</f>
        <v>2.96875</v>
      </c>
      <c r="J437" s="4">
        <f>INDEX('Paste Calib Data'!$1:$1048576,MATCH($A$427,'Paste Calib Data'!$A:$A,0)+(ROW()-ROW($A$427)-1),COLUMN()-1)</f>
        <v>2.96875</v>
      </c>
      <c r="K437" s="4">
        <f>INDEX('Paste Calib Data'!$1:$1048576,MATCH($A$427,'Paste Calib Data'!$A:$A,0)+(ROW()-ROW($A$427)-1),COLUMN()-1)</f>
        <v>2.96875</v>
      </c>
      <c r="L437" s="4">
        <f>INDEX('Paste Calib Data'!$1:$1048576,MATCH($A$427,'Paste Calib Data'!$A:$A,0)+(ROW()-ROW($A$427)-1),COLUMN()-1)</f>
        <v>3.9063000000000001E-2</v>
      </c>
      <c r="M437" s="4">
        <f>INDEX('Paste Calib Data'!$1:$1048576,MATCH($A$427,'Paste Calib Data'!$A:$A,0)+(ROW()-ROW($A$427)-1),COLUMN()-1)</f>
        <v>3.9063000000000001E-2</v>
      </c>
      <c r="N437" s="12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12">
        <f t="shared" si="165"/>
        <v>8.0078130000000005</v>
      </c>
      <c r="C438" s="4">
        <f>INDEX('Paste Calib Data'!$1:$1048576,MATCH($A$427,'Paste Calib Data'!$A:$A,0)+(ROW()-ROW($A$427)-1),COLUMN()-1)</f>
        <v>8.0078130000000005</v>
      </c>
      <c r="D438" s="4">
        <f>INDEX('Paste Calib Data'!$1:$1048576,MATCH($A$427,'Paste Calib Data'!$A:$A,0)+(ROW()-ROW($A$427)-1),COLUMN()-1)</f>
        <v>8.0078130000000005</v>
      </c>
      <c r="E438" s="4">
        <f>INDEX('Paste Calib Data'!$1:$1048576,MATCH($A$427,'Paste Calib Data'!$A:$A,0)+(ROW()-ROW($A$427)-1),COLUMN()-1)</f>
        <v>8.0078130000000005</v>
      </c>
      <c r="F438" s="4">
        <f>INDEX('Paste Calib Data'!$1:$1048576,MATCH($A$427,'Paste Calib Data'!$A:$A,0)+(ROW()-ROW($A$427)-1),COLUMN()-1)</f>
        <v>4.9609379999999996</v>
      </c>
      <c r="G438" s="4">
        <f>INDEX('Paste Calib Data'!$1:$1048576,MATCH($A$427,'Paste Calib Data'!$A:$A,0)+(ROW()-ROW($A$427)-1),COLUMN()-1)</f>
        <v>4.9609379999999996</v>
      </c>
      <c r="H438" s="4">
        <f>INDEX('Paste Calib Data'!$1:$1048576,MATCH($A$427,'Paste Calib Data'!$A:$A,0)+(ROW()-ROW($A$427)-1),COLUMN()-1)</f>
        <v>4.9609379999999996</v>
      </c>
      <c r="I438" s="4">
        <f>INDEX('Paste Calib Data'!$1:$1048576,MATCH($A$427,'Paste Calib Data'!$A:$A,0)+(ROW()-ROW($A$427)-1),COLUMN()-1)</f>
        <v>2.96875</v>
      </c>
      <c r="J438" s="4">
        <f>INDEX('Paste Calib Data'!$1:$1048576,MATCH($A$427,'Paste Calib Data'!$A:$A,0)+(ROW()-ROW($A$427)-1),COLUMN()-1)</f>
        <v>2.96875</v>
      </c>
      <c r="K438" s="4">
        <f>INDEX('Paste Calib Data'!$1:$1048576,MATCH($A$427,'Paste Calib Data'!$A:$A,0)+(ROW()-ROW($A$427)-1),COLUMN()-1)</f>
        <v>2.96875</v>
      </c>
      <c r="L438" s="4">
        <f>INDEX('Paste Calib Data'!$1:$1048576,MATCH($A$427,'Paste Calib Data'!$A:$A,0)+(ROW()-ROW($A$427)-1),COLUMN()-1)</f>
        <v>3.9063000000000001E-2</v>
      </c>
      <c r="M438" s="4">
        <f>INDEX('Paste Calib Data'!$1:$1048576,MATCH($A$427,'Paste Calib Data'!$A:$A,0)+(ROW()-ROW($A$427)-1),COLUMN()-1)</f>
        <v>3.9063000000000001E-2</v>
      </c>
      <c r="N438" s="12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12">
        <f t="shared" si="165"/>
        <v>8.0078130000000005</v>
      </c>
      <c r="C439" s="4">
        <f>INDEX('Paste Calib Data'!$1:$1048576,MATCH($A$427,'Paste Calib Data'!$A:$A,0)+(ROW()-ROW($A$427)-1),COLUMN()-1)</f>
        <v>8.0078130000000005</v>
      </c>
      <c r="D439" s="4">
        <f>INDEX('Paste Calib Data'!$1:$1048576,MATCH($A$427,'Paste Calib Data'!$A:$A,0)+(ROW()-ROW($A$427)-1),COLUMN()-1)</f>
        <v>8.0078130000000005</v>
      </c>
      <c r="E439" s="4">
        <f>INDEX('Paste Calib Data'!$1:$1048576,MATCH($A$427,'Paste Calib Data'!$A:$A,0)+(ROW()-ROW($A$427)-1),COLUMN()-1)</f>
        <v>8.0078130000000005</v>
      </c>
      <c r="F439" s="4">
        <f>INDEX('Paste Calib Data'!$1:$1048576,MATCH($A$427,'Paste Calib Data'!$A:$A,0)+(ROW()-ROW($A$427)-1),COLUMN()-1)</f>
        <v>4.9609379999999996</v>
      </c>
      <c r="G439" s="4">
        <f>INDEX('Paste Calib Data'!$1:$1048576,MATCH($A$427,'Paste Calib Data'!$A:$A,0)+(ROW()-ROW($A$427)-1),COLUMN()-1)</f>
        <v>4.9609379999999996</v>
      </c>
      <c r="H439" s="4">
        <f>INDEX('Paste Calib Data'!$1:$1048576,MATCH($A$427,'Paste Calib Data'!$A:$A,0)+(ROW()-ROW($A$427)-1),COLUMN()-1)</f>
        <v>4.9609379999999996</v>
      </c>
      <c r="I439" s="4">
        <f>INDEX('Paste Calib Data'!$1:$1048576,MATCH($A$427,'Paste Calib Data'!$A:$A,0)+(ROW()-ROW($A$427)-1),COLUMN()-1)</f>
        <v>2.96875</v>
      </c>
      <c r="J439" s="4">
        <f>INDEX('Paste Calib Data'!$1:$1048576,MATCH($A$427,'Paste Calib Data'!$A:$A,0)+(ROW()-ROW($A$427)-1),COLUMN()-1)</f>
        <v>2.96875</v>
      </c>
      <c r="K439" s="4">
        <f>INDEX('Paste Calib Data'!$1:$1048576,MATCH($A$427,'Paste Calib Data'!$A:$A,0)+(ROW()-ROW($A$427)-1),COLUMN()-1)</f>
        <v>2.96875</v>
      </c>
      <c r="L439" s="4">
        <f>INDEX('Paste Calib Data'!$1:$1048576,MATCH($A$427,'Paste Calib Data'!$A:$A,0)+(ROW()-ROW($A$427)-1),COLUMN()-1)</f>
        <v>3.9063000000000001E-2</v>
      </c>
      <c r="M439" s="4">
        <f>INDEX('Paste Calib Data'!$1:$1048576,MATCH($A$427,'Paste Calib Data'!$A:$A,0)+(ROW()-ROW($A$427)-1),COLUMN()-1)</f>
        <v>3.9063000000000001E-2</v>
      </c>
      <c r="N439" s="12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12">
        <f t="shared" si="165"/>
        <v>8.0078130000000005</v>
      </c>
      <c r="C440" s="4">
        <f>INDEX('Paste Calib Data'!$1:$1048576,MATCH($A$427,'Paste Calib Data'!$A:$A,0)+(ROW()-ROW($A$427)-1),COLUMN()-1)</f>
        <v>8.0078130000000005</v>
      </c>
      <c r="D440" s="4">
        <f>INDEX('Paste Calib Data'!$1:$1048576,MATCH($A$427,'Paste Calib Data'!$A:$A,0)+(ROW()-ROW($A$427)-1),COLUMN()-1)</f>
        <v>8.0078130000000005</v>
      </c>
      <c r="E440" s="4">
        <f>INDEX('Paste Calib Data'!$1:$1048576,MATCH($A$427,'Paste Calib Data'!$A:$A,0)+(ROW()-ROW($A$427)-1),COLUMN()-1)</f>
        <v>8.0078130000000005</v>
      </c>
      <c r="F440" s="4">
        <f>INDEX('Paste Calib Data'!$1:$1048576,MATCH($A$427,'Paste Calib Data'!$A:$A,0)+(ROW()-ROW($A$427)-1),COLUMN()-1)</f>
        <v>4.9609379999999996</v>
      </c>
      <c r="G440" s="4">
        <f>INDEX('Paste Calib Data'!$1:$1048576,MATCH($A$427,'Paste Calib Data'!$A:$A,0)+(ROW()-ROW($A$427)-1),COLUMN()-1)</f>
        <v>4.9609379999999996</v>
      </c>
      <c r="H440" s="4">
        <f>INDEX('Paste Calib Data'!$1:$1048576,MATCH($A$427,'Paste Calib Data'!$A:$A,0)+(ROW()-ROW($A$427)-1),COLUMN()-1)</f>
        <v>4.9609379999999996</v>
      </c>
      <c r="I440" s="4">
        <f>INDEX('Paste Calib Data'!$1:$1048576,MATCH($A$427,'Paste Calib Data'!$A:$A,0)+(ROW()-ROW($A$427)-1),COLUMN()-1)</f>
        <v>4.9609379999999996</v>
      </c>
      <c r="J440" s="4">
        <f>INDEX('Paste Calib Data'!$1:$1048576,MATCH($A$427,'Paste Calib Data'!$A:$A,0)+(ROW()-ROW($A$427)-1),COLUMN()-1)</f>
        <v>2.96875</v>
      </c>
      <c r="K440" s="4">
        <f>INDEX('Paste Calib Data'!$1:$1048576,MATCH($A$427,'Paste Calib Data'!$A:$A,0)+(ROW()-ROW($A$427)-1),COLUMN()-1)</f>
        <v>2.96875</v>
      </c>
      <c r="L440" s="4">
        <f>INDEX('Paste Calib Data'!$1:$1048576,MATCH($A$427,'Paste Calib Data'!$A:$A,0)+(ROW()-ROW($A$427)-1),COLUMN()-1)</f>
        <v>3.9063000000000001E-2</v>
      </c>
      <c r="M440" s="4">
        <f>INDEX('Paste Calib Data'!$1:$1048576,MATCH($A$427,'Paste Calib Data'!$A:$A,0)+(ROW()-ROW($A$427)-1),COLUMN()-1)</f>
        <v>3.9063000000000001E-2</v>
      </c>
      <c r="N440" s="12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12">
        <f t="shared" si="165"/>
        <v>8.0078130000000005</v>
      </c>
      <c r="C441" s="4">
        <f>INDEX('Paste Calib Data'!$1:$1048576,MATCH($A$427,'Paste Calib Data'!$A:$A,0)+(ROW()-ROW($A$427)-1),COLUMN()-1)</f>
        <v>8.0078130000000005</v>
      </c>
      <c r="D441" s="4">
        <f>INDEX('Paste Calib Data'!$1:$1048576,MATCH($A$427,'Paste Calib Data'!$A:$A,0)+(ROW()-ROW($A$427)-1),COLUMN()-1)</f>
        <v>8.0078130000000005</v>
      </c>
      <c r="E441" s="4">
        <f>INDEX('Paste Calib Data'!$1:$1048576,MATCH($A$427,'Paste Calib Data'!$A:$A,0)+(ROW()-ROW($A$427)-1),COLUMN()-1)</f>
        <v>8.0078130000000005</v>
      </c>
      <c r="F441" s="4">
        <f>INDEX('Paste Calib Data'!$1:$1048576,MATCH($A$427,'Paste Calib Data'!$A:$A,0)+(ROW()-ROW($A$427)-1),COLUMN()-1)</f>
        <v>4.9609379999999996</v>
      </c>
      <c r="G441" s="4">
        <f>INDEX('Paste Calib Data'!$1:$1048576,MATCH($A$427,'Paste Calib Data'!$A:$A,0)+(ROW()-ROW($A$427)-1),COLUMN()-1)</f>
        <v>4.9609379999999996</v>
      </c>
      <c r="H441" s="4">
        <f>INDEX('Paste Calib Data'!$1:$1048576,MATCH($A$427,'Paste Calib Data'!$A:$A,0)+(ROW()-ROW($A$427)-1),COLUMN()-1)</f>
        <v>4.9609379999999996</v>
      </c>
      <c r="I441" s="4">
        <f>INDEX('Paste Calib Data'!$1:$1048576,MATCH($A$427,'Paste Calib Data'!$A:$A,0)+(ROW()-ROW($A$427)-1),COLUMN()-1)</f>
        <v>4.9609379999999996</v>
      </c>
      <c r="J441" s="4">
        <f>INDEX('Paste Calib Data'!$1:$1048576,MATCH($A$427,'Paste Calib Data'!$A:$A,0)+(ROW()-ROW($A$427)-1),COLUMN()-1)</f>
        <v>4.9609379999999996</v>
      </c>
      <c r="K441" s="4">
        <f>INDEX('Paste Calib Data'!$1:$1048576,MATCH($A$427,'Paste Calib Data'!$A:$A,0)+(ROW()-ROW($A$427)-1),COLUMN()-1)</f>
        <v>2.96875</v>
      </c>
      <c r="L441" s="4">
        <f>INDEX('Paste Calib Data'!$1:$1048576,MATCH($A$427,'Paste Calib Data'!$A:$A,0)+(ROW()-ROW($A$427)-1),COLUMN()-1)</f>
        <v>3.9063000000000001E-2</v>
      </c>
      <c r="M441" s="4">
        <f>INDEX('Paste Calib Data'!$1:$1048576,MATCH($A$427,'Paste Calib Data'!$A:$A,0)+(ROW()-ROW($A$427)-1),COLUMN()-1)</f>
        <v>3.9063000000000001E-2</v>
      </c>
      <c r="N441" s="12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12">
        <f t="shared" si="165"/>
        <v>8.0078130000000005</v>
      </c>
      <c r="C442" s="4">
        <f>INDEX('Paste Calib Data'!$1:$1048576,MATCH($A$427,'Paste Calib Data'!$A:$A,0)+(ROW()-ROW($A$427)-1),COLUMN()-1)</f>
        <v>8.0078130000000005</v>
      </c>
      <c r="D442" s="4">
        <f>INDEX('Paste Calib Data'!$1:$1048576,MATCH($A$427,'Paste Calib Data'!$A:$A,0)+(ROW()-ROW($A$427)-1),COLUMN()-1)</f>
        <v>6.015625</v>
      </c>
      <c r="E442" s="4">
        <f>INDEX('Paste Calib Data'!$1:$1048576,MATCH($A$427,'Paste Calib Data'!$A:$A,0)+(ROW()-ROW($A$427)-1),COLUMN()-1)</f>
        <v>6.015625</v>
      </c>
      <c r="F442" s="4">
        <f>INDEX('Paste Calib Data'!$1:$1048576,MATCH($A$427,'Paste Calib Data'!$A:$A,0)+(ROW()-ROW($A$427)-1),COLUMN()-1)</f>
        <v>4.9609379999999996</v>
      </c>
      <c r="G442" s="4">
        <f>INDEX('Paste Calib Data'!$1:$1048576,MATCH($A$427,'Paste Calib Data'!$A:$A,0)+(ROW()-ROW($A$427)-1),COLUMN()-1)</f>
        <v>4.9609379999999996</v>
      </c>
      <c r="H442" s="4">
        <f>INDEX('Paste Calib Data'!$1:$1048576,MATCH($A$427,'Paste Calib Data'!$A:$A,0)+(ROW()-ROW($A$427)-1),COLUMN()-1)</f>
        <v>4.9609379999999996</v>
      </c>
      <c r="I442" s="4">
        <f>INDEX('Paste Calib Data'!$1:$1048576,MATCH($A$427,'Paste Calib Data'!$A:$A,0)+(ROW()-ROW($A$427)-1),COLUMN()-1)</f>
        <v>4.9609379999999996</v>
      </c>
      <c r="J442" s="4">
        <f>INDEX('Paste Calib Data'!$1:$1048576,MATCH($A$427,'Paste Calib Data'!$A:$A,0)+(ROW()-ROW($A$427)-1),COLUMN()-1)</f>
        <v>4.9609379999999996</v>
      </c>
      <c r="K442" s="4">
        <f>INDEX('Paste Calib Data'!$1:$1048576,MATCH($A$427,'Paste Calib Data'!$A:$A,0)+(ROW()-ROW($A$427)-1),COLUMN()-1)</f>
        <v>2.96875</v>
      </c>
      <c r="L442" s="4">
        <f>INDEX('Paste Calib Data'!$1:$1048576,MATCH($A$427,'Paste Calib Data'!$A:$A,0)+(ROW()-ROW($A$427)-1),COLUMN()-1)</f>
        <v>3.9063000000000001E-2</v>
      </c>
      <c r="M442" s="4">
        <f>INDEX('Paste Calib Data'!$1:$1048576,MATCH($A$427,'Paste Calib Data'!$A:$A,0)+(ROW()-ROW($A$427)-1),COLUMN()-1)</f>
        <v>3.9063000000000001E-2</v>
      </c>
      <c r="N442" s="12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12">
        <f t="shared" si="165"/>
        <v>4.9609379999999996</v>
      </c>
      <c r="C443" s="4">
        <f>INDEX('Paste Calib Data'!$1:$1048576,MATCH($A$427,'Paste Calib Data'!$A:$A,0)+(ROW()-ROW($A$427)-1),COLUMN()-1)</f>
        <v>4.9609379999999996</v>
      </c>
      <c r="D443" s="4">
        <f>INDEX('Paste Calib Data'!$1:$1048576,MATCH($A$427,'Paste Calib Data'!$A:$A,0)+(ROW()-ROW($A$427)-1),COLUMN()-1)</f>
        <v>4.9609379999999996</v>
      </c>
      <c r="E443" s="4">
        <f>INDEX('Paste Calib Data'!$1:$1048576,MATCH($A$427,'Paste Calib Data'!$A:$A,0)+(ROW()-ROW($A$427)-1),COLUMN()-1)</f>
        <v>4.9609379999999996</v>
      </c>
      <c r="F443" s="4">
        <f>INDEX('Paste Calib Data'!$1:$1048576,MATCH($A$427,'Paste Calib Data'!$A:$A,0)+(ROW()-ROW($A$427)-1),COLUMN()-1)</f>
        <v>4.9609379999999996</v>
      </c>
      <c r="G443" s="4">
        <f>INDEX('Paste Calib Data'!$1:$1048576,MATCH($A$427,'Paste Calib Data'!$A:$A,0)+(ROW()-ROW($A$427)-1),COLUMN()-1)</f>
        <v>4.9609379999999996</v>
      </c>
      <c r="H443" s="4">
        <f>INDEX('Paste Calib Data'!$1:$1048576,MATCH($A$427,'Paste Calib Data'!$A:$A,0)+(ROW()-ROW($A$427)-1),COLUMN()-1)</f>
        <v>4.9609379999999996</v>
      </c>
      <c r="I443" s="4">
        <f>INDEX('Paste Calib Data'!$1:$1048576,MATCH($A$427,'Paste Calib Data'!$A:$A,0)+(ROW()-ROW($A$427)-1),COLUMN()-1)</f>
        <v>4.9609379999999996</v>
      </c>
      <c r="J443" s="4">
        <f>INDEX('Paste Calib Data'!$1:$1048576,MATCH($A$427,'Paste Calib Data'!$A:$A,0)+(ROW()-ROW($A$427)-1),COLUMN()-1)</f>
        <v>4.9609379999999996</v>
      </c>
      <c r="K443" s="4">
        <f>INDEX('Paste Calib Data'!$1:$1048576,MATCH($A$427,'Paste Calib Data'!$A:$A,0)+(ROW()-ROW($A$427)-1),COLUMN()-1)</f>
        <v>2.96875</v>
      </c>
      <c r="L443" s="4">
        <f>INDEX('Paste Calib Data'!$1:$1048576,MATCH($A$427,'Paste Calib Data'!$A:$A,0)+(ROW()-ROW($A$427)-1),COLUMN()-1)</f>
        <v>3.9063000000000001E-2</v>
      </c>
      <c r="M443" s="4">
        <f>INDEX('Paste Calib Data'!$1:$1048576,MATCH($A$427,'Paste Calib Data'!$A:$A,0)+(ROW()-ROW($A$427)-1),COLUMN()-1)</f>
        <v>3.9063000000000001E-2</v>
      </c>
      <c r="N443" s="12">
        <f t="shared" si="166"/>
        <v>3.9063000000000001E-2</v>
      </c>
    </row>
    <row r="444" spans="1:14" x14ac:dyDescent="0.25">
      <c r="A444" s="13">
        <f>A443+1</f>
        <v>3201</v>
      </c>
      <c r="B444" s="12">
        <f>B443</f>
        <v>4.9609379999999996</v>
      </c>
      <c r="C444" s="12">
        <f>C443</f>
        <v>4.9609379999999996</v>
      </c>
      <c r="D444" s="12">
        <f t="shared" ref="D444:N444" si="167">D443</f>
        <v>4.9609379999999996</v>
      </c>
      <c r="E444" s="12">
        <f t="shared" si="167"/>
        <v>4.9609379999999996</v>
      </c>
      <c r="F444" s="12">
        <f t="shared" si="167"/>
        <v>4.9609379999999996</v>
      </c>
      <c r="G444" s="12">
        <f t="shared" si="167"/>
        <v>4.9609379999999996</v>
      </c>
      <c r="H444" s="12">
        <f t="shared" si="167"/>
        <v>4.9609379999999996</v>
      </c>
      <c r="I444" s="12">
        <f t="shared" si="167"/>
        <v>4.9609379999999996</v>
      </c>
      <c r="J444" s="12">
        <f t="shared" si="167"/>
        <v>4.9609379999999996</v>
      </c>
      <c r="K444" s="12">
        <f t="shared" si="167"/>
        <v>2.96875</v>
      </c>
      <c r="L444" s="12">
        <f t="shared" si="167"/>
        <v>3.9063000000000001E-2</v>
      </c>
      <c r="M444" s="12">
        <f t="shared" si="167"/>
        <v>3.9063000000000001E-2</v>
      </c>
      <c r="N444" s="12">
        <f t="shared" si="167"/>
        <v>3.9063000000000001E-2</v>
      </c>
    </row>
    <row r="446" spans="1:14" x14ac:dyDescent="0.25">
      <c r="A446" s="17" t="s">
        <v>258</v>
      </c>
      <c r="B446" s="17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13">
        <f>A449-1</f>
        <v>-21</v>
      </c>
      <c r="B448" s="13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 s="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 s="7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 s="7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 s="7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 s="7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 s="7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 s="7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 s="7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 s="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 s="7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 s="7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 s="7">
        <f>INDEX('Paste Calib Data'!$1:$1048576,MATCH($A$446,'Paste Calib Data'!$A:$A,0)+(ROW()-ROW($A$446)-1),COLUMN())</f>
        <v>0</v>
      </c>
    </row>
    <row r="461" spans="1:14" x14ac:dyDescent="0.25">
      <c r="A461" s="13">
        <f>A460+1</f>
        <v>121</v>
      </c>
      <c r="B461" s="13">
        <f>B460</f>
        <v>0</v>
      </c>
    </row>
    <row r="463" spans="1:14" x14ac:dyDescent="0.25">
      <c r="A463" s="17" t="s">
        <v>264</v>
      </c>
      <c r="B463" s="51" t="str">
        <f>INDEX('Paste Calib Data'!$1:$1048576,MATCH($A$463,'Paste Calib Data'!$A:$A,0)+(ROW()-ROW($A$463)),COLUMN())</f>
        <v>Timing, Barometric Pressure Adjust</v>
      </c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13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13">
        <f>M465+1</f>
        <v>142</v>
      </c>
    </row>
    <row r="466" spans="1:14" x14ac:dyDescent="0.25">
      <c r="A466" s="13">
        <f>A467-1</f>
        <v>399</v>
      </c>
      <c r="B466" s="12">
        <f>B467</f>
        <v>-14.960938000000001</v>
      </c>
      <c r="C466" s="12">
        <f t="shared" ref="C466:N466" si="168">C467</f>
        <v>-14.960938000000001</v>
      </c>
      <c r="D466" s="12">
        <f t="shared" si="168"/>
        <v>-14.960938000000001</v>
      </c>
      <c r="E466" s="12">
        <f t="shared" si="168"/>
        <v>-14.960938000000001</v>
      </c>
      <c r="F466" s="12">
        <f t="shared" si="168"/>
        <v>-14.960938000000001</v>
      </c>
      <c r="G466" s="12">
        <f t="shared" si="168"/>
        <v>-14.960938000000001</v>
      </c>
      <c r="H466" s="12">
        <f t="shared" si="168"/>
        <v>-14.960938000000001</v>
      </c>
      <c r="I466" s="12">
        <f t="shared" si="168"/>
        <v>-14.960938000000001</v>
      </c>
      <c r="J466" s="12">
        <f t="shared" si="168"/>
        <v>-14.960938000000001</v>
      </c>
      <c r="K466" s="12">
        <f t="shared" si="168"/>
        <v>-14.960938000000001</v>
      </c>
      <c r="L466" s="12">
        <f t="shared" si="168"/>
        <v>-14.960938000000001</v>
      </c>
      <c r="M466" s="12">
        <f t="shared" si="168"/>
        <v>-14.960938000000001</v>
      </c>
      <c r="N466" s="12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12">
        <f t="shared" ref="B467:B478" si="169">C467</f>
        <v>-14.960938000000001</v>
      </c>
      <c r="C467" s="4">
        <f>INDEX('Paste Calib Data'!$1:$1048576,MATCH($A$463,'Paste Calib Data'!$A:$A,0)+(ROW()-ROW($A$463)-1),COLUMN()-1)</f>
        <v>-14.960938000000001</v>
      </c>
      <c r="D467" s="4">
        <f>INDEX('Paste Calib Data'!$1:$1048576,MATCH($A$463,'Paste Calib Data'!$A:$A,0)+(ROW()-ROW($A$463)-1),COLUMN()-1)</f>
        <v>-14.960938000000001</v>
      </c>
      <c r="E467" s="4">
        <f>INDEX('Paste Calib Data'!$1:$1048576,MATCH($A$463,'Paste Calib Data'!$A:$A,0)+(ROW()-ROW($A$463)-1),COLUMN()-1)</f>
        <v>-14.960938000000001</v>
      </c>
      <c r="F467" s="4">
        <f>INDEX('Paste Calib Data'!$1:$1048576,MATCH($A$463,'Paste Calib Data'!$A:$A,0)+(ROW()-ROW($A$463)-1),COLUMN()-1)</f>
        <v>-14.960938000000001</v>
      </c>
      <c r="G467" s="4">
        <f>INDEX('Paste Calib Data'!$1:$1048576,MATCH($A$463,'Paste Calib Data'!$A:$A,0)+(ROW()-ROW($A$463)-1),COLUMN()-1)</f>
        <v>-14.960938000000001</v>
      </c>
      <c r="H467" s="4">
        <f>INDEX('Paste Calib Data'!$1:$1048576,MATCH($A$463,'Paste Calib Data'!$A:$A,0)+(ROW()-ROW($A$463)-1),COLUMN()-1)</f>
        <v>-14.960938000000001</v>
      </c>
      <c r="I467" s="4">
        <f>INDEX('Paste Calib Data'!$1:$1048576,MATCH($A$463,'Paste Calib Data'!$A:$A,0)+(ROW()-ROW($A$463)-1),COLUMN()-1)</f>
        <v>-14.960938000000001</v>
      </c>
      <c r="J467" s="4">
        <f>INDEX('Paste Calib Data'!$1:$1048576,MATCH($A$463,'Paste Calib Data'!$A:$A,0)+(ROW()-ROW($A$463)-1),COLUMN()-1)</f>
        <v>-14.960938000000001</v>
      </c>
      <c r="K467" s="4">
        <f>INDEX('Paste Calib Data'!$1:$1048576,MATCH($A$463,'Paste Calib Data'!$A:$A,0)+(ROW()-ROW($A$463)-1),COLUMN()-1)</f>
        <v>-14.960938000000001</v>
      </c>
      <c r="L467" s="4">
        <f>INDEX('Paste Calib Data'!$1:$1048576,MATCH($A$463,'Paste Calib Data'!$A:$A,0)+(ROW()-ROW($A$463)-1),COLUMN()-1)</f>
        <v>-14.960938000000001</v>
      </c>
      <c r="M467" s="4">
        <f>INDEX('Paste Calib Data'!$1:$1048576,MATCH($A$463,'Paste Calib Data'!$A:$A,0)+(ROW()-ROW($A$463)-1),COLUMN()-1)</f>
        <v>-14.960938000000001</v>
      </c>
      <c r="N467" s="12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12">
        <f t="shared" si="169"/>
        <v>-14.960938000000001</v>
      </c>
      <c r="C468" s="4">
        <f>INDEX('Paste Calib Data'!$1:$1048576,MATCH($A$463,'Paste Calib Data'!$A:$A,0)+(ROW()-ROW($A$463)-1),COLUMN()-1)</f>
        <v>-14.960938000000001</v>
      </c>
      <c r="D468" s="4">
        <f>INDEX('Paste Calib Data'!$1:$1048576,MATCH($A$463,'Paste Calib Data'!$A:$A,0)+(ROW()-ROW($A$463)-1),COLUMN()-1)</f>
        <v>-14.960938000000001</v>
      </c>
      <c r="E468" s="4">
        <f>INDEX('Paste Calib Data'!$1:$1048576,MATCH($A$463,'Paste Calib Data'!$A:$A,0)+(ROW()-ROW($A$463)-1),COLUMN()-1)</f>
        <v>-14.960938000000001</v>
      </c>
      <c r="F468" s="4">
        <f>INDEX('Paste Calib Data'!$1:$1048576,MATCH($A$463,'Paste Calib Data'!$A:$A,0)+(ROW()-ROW($A$463)-1),COLUMN()-1)</f>
        <v>-14.960938000000001</v>
      </c>
      <c r="G468" s="4">
        <f>INDEX('Paste Calib Data'!$1:$1048576,MATCH($A$463,'Paste Calib Data'!$A:$A,0)+(ROW()-ROW($A$463)-1),COLUMN()-1)</f>
        <v>-14.960938000000001</v>
      </c>
      <c r="H468" s="4">
        <f>INDEX('Paste Calib Data'!$1:$1048576,MATCH($A$463,'Paste Calib Data'!$A:$A,0)+(ROW()-ROW($A$463)-1),COLUMN()-1)</f>
        <v>-14.960938000000001</v>
      </c>
      <c r="I468" s="4">
        <f>INDEX('Paste Calib Data'!$1:$1048576,MATCH($A$463,'Paste Calib Data'!$A:$A,0)+(ROW()-ROW($A$463)-1),COLUMN()-1)</f>
        <v>-14.960938000000001</v>
      </c>
      <c r="J468" s="4">
        <f>INDEX('Paste Calib Data'!$1:$1048576,MATCH($A$463,'Paste Calib Data'!$A:$A,0)+(ROW()-ROW($A$463)-1),COLUMN()-1)</f>
        <v>-14.960938000000001</v>
      </c>
      <c r="K468" s="4">
        <f>INDEX('Paste Calib Data'!$1:$1048576,MATCH($A$463,'Paste Calib Data'!$A:$A,0)+(ROW()-ROW($A$463)-1),COLUMN()-1)</f>
        <v>-14.960938000000001</v>
      </c>
      <c r="L468" s="4">
        <f>INDEX('Paste Calib Data'!$1:$1048576,MATCH($A$463,'Paste Calib Data'!$A:$A,0)+(ROW()-ROW($A$463)-1),COLUMN()-1)</f>
        <v>-14.960938000000001</v>
      </c>
      <c r="M468" s="4">
        <f>INDEX('Paste Calib Data'!$1:$1048576,MATCH($A$463,'Paste Calib Data'!$A:$A,0)+(ROW()-ROW($A$463)-1),COLUMN()-1)</f>
        <v>-14.960938000000001</v>
      </c>
      <c r="N468" s="12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12">
        <f t="shared" si="169"/>
        <v>-14.960938000000001</v>
      </c>
      <c r="C469" s="4">
        <f>INDEX('Paste Calib Data'!$1:$1048576,MATCH($A$463,'Paste Calib Data'!$A:$A,0)+(ROW()-ROW($A$463)-1),COLUMN()-1)</f>
        <v>-14.960938000000001</v>
      </c>
      <c r="D469" s="4">
        <f>INDEX('Paste Calib Data'!$1:$1048576,MATCH($A$463,'Paste Calib Data'!$A:$A,0)+(ROW()-ROW($A$463)-1),COLUMN()-1)</f>
        <v>-14.960938000000001</v>
      </c>
      <c r="E469" s="4">
        <f>INDEX('Paste Calib Data'!$1:$1048576,MATCH($A$463,'Paste Calib Data'!$A:$A,0)+(ROW()-ROW($A$463)-1),COLUMN()-1)</f>
        <v>-14.960938000000001</v>
      </c>
      <c r="F469" s="4">
        <f>INDEX('Paste Calib Data'!$1:$1048576,MATCH($A$463,'Paste Calib Data'!$A:$A,0)+(ROW()-ROW($A$463)-1),COLUMN()-1)</f>
        <v>-14.960938000000001</v>
      </c>
      <c r="G469" s="4">
        <f>INDEX('Paste Calib Data'!$1:$1048576,MATCH($A$463,'Paste Calib Data'!$A:$A,0)+(ROW()-ROW($A$463)-1),COLUMN()-1)</f>
        <v>-14.960938000000001</v>
      </c>
      <c r="H469" s="4">
        <f>INDEX('Paste Calib Data'!$1:$1048576,MATCH($A$463,'Paste Calib Data'!$A:$A,0)+(ROW()-ROW($A$463)-1),COLUMN()-1)</f>
        <v>-14.960938000000001</v>
      </c>
      <c r="I469" s="4">
        <f>INDEX('Paste Calib Data'!$1:$1048576,MATCH($A$463,'Paste Calib Data'!$A:$A,0)+(ROW()-ROW($A$463)-1),COLUMN()-1)</f>
        <v>-14.960938000000001</v>
      </c>
      <c r="J469" s="4">
        <f>INDEX('Paste Calib Data'!$1:$1048576,MATCH($A$463,'Paste Calib Data'!$A:$A,0)+(ROW()-ROW($A$463)-1),COLUMN()-1)</f>
        <v>-14.960938000000001</v>
      </c>
      <c r="K469" s="4">
        <f>INDEX('Paste Calib Data'!$1:$1048576,MATCH($A$463,'Paste Calib Data'!$A:$A,0)+(ROW()-ROW($A$463)-1),COLUMN()-1)</f>
        <v>-14.960938000000001</v>
      </c>
      <c r="L469" s="4">
        <f>INDEX('Paste Calib Data'!$1:$1048576,MATCH($A$463,'Paste Calib Data'!$A:$A,0)+(ROW()-ROW($A$463)-1),COLUMN()-1)</f>
        <v>-14.960938000000001</v>
      </c>
      <c r="M469" s="4">
        <f>INDEX('Paste Calib Data'!$1:$1048576,MATCH($A$463,'Paste Calib Data'!$A:$A,0)+(ROW()-ROW($A$463)-1),COLUMN()-1)</f>
        <v>-14.960938000000001</v>
      </c>
      <c r="N469" s="12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12">
        <f t="shared" si="169"/>
        <v>-14.960938000000001</v>
      </c>
      <c r="C470" s="4">
        <f>INDEX('Paste Calib Data'!$1:$1048576,MATCH($A$463,'Paste Calib Data'!$A:$A,0)+(ROW()-ROW($A$463)-1),COLUMN()-1)</f>
        <v>-14.960938000000001</v>
      </c>
      <c r="D470" s="4">
        <f>INDEX('Paste Calib Data'!$1:$1048576,MATCH($A$463,'Paste Calib Data'!$A:$A,0)+(ROW()-ROW($A$463)-1),COLUMN()-1)</f>
        <v>-14.960938000000001</v>
      </c>
      <c r="E470" s="4">
        <f>INDEX('Paste Calib Data'!$1:$1048576,MATCH($A$463,'Paste Calib Data'!$A:$A,0)+(ROW()-ROW($A$463)-1),COLUMN()-1)</f>
        <v>-14.960938000000001</v>
      </c>
      <c r="F470" s="4">
        <f>INDEX('Paste Calib Data'!$1:$1048576,MATCH($A$463,'Paste Calib Data'!$A:$A,0)+(ROW()-ROW($A$463)-1),COLUMN()-1)</f>
        <v>-14.960938000000001</v>
      </c>
      <c r="G470" s="4">
        <f>INDEX('Paste Calib Data'!$1:$1048576,MATCH($A$463,'Paste Calib Data'!$A:$A,0)+(ROW()-ROW($A$463)-1),COLUMN()-1)</f>
        <v>-14.960938000000001</v>
      </c>
      <c r="H470" s="4">
        <f>INDEX('Paste Calib Data'!$1:$1048576,MATCH($A$463,'Paste Calib Data'!$A:$A,0)+(ROW()-ROW($A$463)-1),COLUMN()-1)</f>
        <v>-14.960938000000001</v>
      </c>
      <c r="I470" s="4">
        <f>INDEX('Paste Calib Data'!$1:$1048576,MATCH($A$463,'Paste Calib Data'!$A:$A,0)+(ROW()-ROW($A$463)-1),COLUMN()-1)</f>
        <v>-14.960938000000001</v>
      </c>
      <c r="J470" s="4">
        <f>INDEX('Paste Calib Data'!$1:$1048576,MATCH($A$463,'Paste Calib Data'!$A:$A,0)+(ROW()-ROW($A$463)-1),COLUMN()-1)</f>
        <v>-14.960938000000001</v>
      </c>
      <c r="K470" s="4">
        <f>INDEX('Paste Calib Data'!$1:$1048576,MATCH($A$463,'Paste Calib Data'!$A:$A,0)+(ROW()-ROW($A$463)-1),COLUMN()-1)</f>
        <v>-14.960938000000001</v>
      </c>
      <c r="L470" s="4">
        <f>INDEX('Paste Calib Data'!$1:$1048576,MATCH($A$463,'Paste Calib Data'!$A:$A,0)+(ROW()-ROW($A$463)-1),COLUMN()-1)</f>
        <v>-14.960938000000001</v>
      </c>
      <c r="M470" s="4">
        <f>INDEX('Paste Calib Data'!$1:$1048576,MATCH($A$463,'Paste Calib Data'!$A:$A,0)+(ROW()-ROW($A$463)-1),COLUMN()-1)</f>
        <v>-14.960938000000001</v>
      </c>
      <c r="N470" s="12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12">
        <f t="shared" si="169"/>
        <v>-14.960938000000001</v>
      </c>
      <c r="C471" s="4">
        <f>INDEX('Paste Calib Data'!$1:$1048576,MATCH($A$463,'Paste Calib Data'!$A:$A,0)+(ROW()-ROW($A$463)-1),COLUMN()-1)</f>
        <v>-14.960938000000001</v>
      </c>
      <c r="D471" s="4">
        <f>INDEX('Paste Calib Data'!$1:$1048576,MATCH($A$463,'Paste Calib Data'!$A:$A,0)+(ROW()-ROW($A$463)-1),COLUMN()-1)</f>
        <v>-14.960938000000001</v>
      </c>
      <c r="E471" s="4">
        <f>INDEX('Paste Calib Data'!$1:$1048576,MATCH($A$463,'Paste Calib Data'!$A:$A,0)+(ROW()-ROW($A$463)-1),COLUMN()-1)</f>
        <v>-14.960938000000001</v>
      </c>
      <c r="F471" s="4">
        <f>INDEX('Paste Calib Data'!$1:$1048576,MATCH($A$463,'Paste Calib Data'!$A:$A,0)+(ROW()-ROW($A$463)-1),COLUMN()-1)</f>
        <v>-14.960938000000001</v>
      </c>
      <c r="G471" s="4">
        <f>INDEX('Paste Calib Data'!$1:$1048576,MATCH($A$463,'Paste Calib Data'!$A:$A,0)+(ROW()-ROW($A$463)-1),COLUMN()-1)</f>
        <v>-14.960938000000001</v>
      </c>
      <c r="H471" s="4">
        <f>INDEX('Paste Calib Data'!$1:$1048576,MATCH($A$463,'Paste Calib Data'!$A:$A,0)+(ROW()-ROW($A$463)-1),COLUMN()-1)</f>
        <v>-14.960938000000001</v>
      </c>
      <c r="I471" s="4">
        <f>INDEX('Paste Calib Data'!$1:$1048576,MATCH($A$463,'Paste Calib Data'!$A:$A,0)+(ROW()-ROW($A$463)-1),COLUMN()-1)</f>
        <v>-14.960938000000001</v>
      </c>
      <c r="J471" s="4">
        <f>INDEX('Paste Calib Data'!$1:$1048576,MATCH($A$463,'Paste Calib Data'!$A:$A,0)+(ROW()-ROW($A$463)-1),COLUMN()-1)</f>
        <v>-14.960938000000001</v>
      </c>
      <c r="K471" s="4">
        <f>INDEX('Paste Calib Data'!$1:$1048576,MATCH($A$463,'Paste Calib Data'!$A:$A,0)+(ROW()-ROW($A$463)-1),COLUMN()-1)</f>
        <v>-14.960938000000001</v>
      </c>
      <c r="L471" s="4">
        <f>INDEX('Paste Calib Data'!$1:$1048576,MATCH($A$463,'Paste Calib Data'!$A:$A,0)+(ROW()-ROW($A$463)-1),COLUMN()-1)</f>
        <v>-14.960938000000001</v>
      </c>
      <c r="M471" s="4">
        <f>INDEX('Paste Calib Data'!$1:$1048576,MATCH($A$463,'Paste Calib Data'!$A:$A,0)+(ROW()-ROW($A$463)-1),COLUMN()-1)</f>
        <v>-14.960938000000001</v>
      </c>
      <c r="N471" s="12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12">
        <f t="shared" si="169"/>
        <v>-14.960938000000001</v>
      </c>
      <c r="C472" s="4">
        <f>INDEX('Paste Calib Data'!$1:$1048576,MATCH($A$463,'Paste Calib Data'!$A:$A,0)+(ROW()-ROW($A$463)-1),COLUMN()-1)</f>
        <v>-14.960938000000001</v>
      </c>
      <c r="D472" s="4">
        <f>INDEX('Paste Calib Data'!$1:$1048576,MATCH($A$463,'Paste Calib Data'!$A:$A,0)+(ROW()-ROW($A$463)-1),COLUMN()-1)</f>
        <v>-14.960938000000001</v>
      </c>
      <c r="E472" s="4">
        <f>INDEX('Paste Calib Data'!$1:$1048576,MATCH($A$463,'Paste Calib Data'!$A:$A,0)+(ROW()-ROW($A$463)-1),COLUMN()-1)</f>
        <v>-14.960938000000001</v>
      </c>
      <c r="F472" s="4">
        <f>INDEX('Paste Calib Data'!$1:$1048576,MATCH($A$463,'Paste Calib Data'!$A:$A,0)+(ROW()-ROW($A$463)-1),COLUMN()-1)</f>
        <v>-14.960938000000001</v>
      </c>
      <c r="G472" s="4">
        <f>INDEX('Paste Calib Data'!$1:$1048576,MATCH($A$463,'Paste Calib Data'!$A:$A,0)+(ROW()-ROW($A$463)-1),COLUMN()-1)</f>
        <v>-14.960938000000001</v>
      </c>
      <c r="H472" s="4">
        <f>INDEX('Paste Calib Data'!$1:$1048576,MATCH($A$463,'Paste Calib Data'!$A:$A,0)+(ROW()-ROW($A$463)-1),COLUMN()-1)</f>
        <v>-14.960938000000001</v>
      </c>
      <c r="I472" s="4">
        <f>INDEX('Paste Calib Data'!$1:$1048576,MATCH($A$463,'Paste Calib Data'!$A:$A,0)+(ROW()-ROW($A$463)-1),COLUMN()-1)</f>
        <v>-14.960938000000001</v>
      </c>
      <c r="J472" s="4">
        <f>INDEX('Paste Calib Data'!$1:$1048576,MATCH($A$463,'Paste Calib Data'!$A:$A,0)+(ROW()-ROW($A$463)-1),COLUMN()-1)</f>
        <v>-14.960938000000001</v>
      </c>
      <c r="K472" s="4">
        <f>INDEX('Paste Calib Data'!$1:$1048576,MATCH($A$463,'Paste Calib Data'!$A:$A,0)+(ROW()-ROW($A$463)-1),COLUMN()-1)</f>
        <v>-14.960938000000001</v>
      </c>
      <c r="L472" s="4">
        <f>INDEX('Paste Calib Data'!$1:$1048576,MATCH($A$463,'Paste Calib Data'!$A:$A,0)+(ROW()-ROW($A$463)-1),COLUMN()-1)</f>
        <v>-14.960938000000001</v>
      </c>
      <c r="M472" s="4">
        <f>INDEX('Paste Calib Data'!$1:$1048576,MATCH($A$463,'Paste Calib Data'!$A:$A,0)+(ROW()-ROW($A$463)-1),COLUMN()-1)</f>
        <v>-14.960938000000001</v>
      </c>
      <c r="N472" s="12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12">
        <f t="shared" si="169"/>
        <v>-14.960938000000001</v>
      </c>
      <c r="C473" s="4">
        <f>INDEX('Paste Calib Data'!$1:$1048576,MATCH($A$463,'Paste Calib Data'!$A:$A,0)+(ROW()-ROW($A$463)-1),COLUMN()-1)</f>
        <v>-14.960938000000001</v>
      </c>
      <c r="D473" s="4">
        <f>INDEX('Paste Calib Data'!$1:$1048576,MATCH($A$463,'Paste Calib Data'!$A:$A,0)+(ROW()-ROW($A$463)-1),COLUMN()-1)</f>
        <v>-14.960938000000001</v>
      </c>
      <c r="E473" s="4">
        <f>INDEX('Paste Calib Data'!$1:$1048576,MATCH($A$463,'Paste Calib Data'!$A:$A,0)+(ROW()-ROW($A$463)-1),COLUMN()-1)</f>
        <v>-14.960938000000001</v>
      </c>
      <c r="F473" s="4">
        <f>INDEX('Paste Calib Data'!$1:$1048576,MATCH($A$463,'Paste Calib Data'!$A:$A,0)+(ROW()-ROW($A$463)-1),COLUMN()-1)</f>
        <v>-14.960938000000001</v>
      </c>
      <c r="G473" s="4">
        <f>INDEX('Paste Calib Data'!$1:$1048576,MATCH($A$463,'Paste Calib Data'!$A:$A,0)+(ROW()-ROW($A$463)-1),COLUMN()-1)</f>
        <v>-14.960938000000001</v>
      </c>
      <c r="H473" s="4">
        <f>INDEX('Paste Calib Data'!$1:$1048576,MATCH($A$463,'Paste Calib Data'!$A:$A,0)+(ROW()-ROW($A$463)-1),COLUMN()-1)</f>
        <v>-14.960938000000001</v>
      </c>
      <c r="I473" s="4">
        <f>INDEX('Paste Calib Data'!$1:$1048576,MATCH($A$463,'Paste Calib Data'!$A:$A,0)+(ROW()-ROW($A$463)-1),COLUMN()-1)</f>
        <v>-14.960938000000001</v>
      </c>
      <c r="J473" s="4">
        <f>INDEX('Paste Calib Data'!$1:$1048576,MATCH($A$463,'Paste Calib Data'!$A:$A,0)+(ROW()-ROW($A$463)-1),COLUMN()-1)</f>
        <v>-14.960938000000001</v>
      </c>
      <c r="K473" s="4">
        <f>INDEX('Paste Calib Data'!$1:$1048576,MATCH($A$463,'Paste Calib Data'!$A:$A,0)+(ROW()-ROW($A$463)-1),COLUMN()-1)</f>
        <v>-14.960938000000001</v>
      </c>
      <c r="L473" s="4">
        <f>INDEX('Paste Calib Data'!$1:$1048576,MATCH($A$463,'Paste Calib Data'!$A:$A,0)+(ROW()-ROW($A$463)-1),COLUMN()-1)</f>
        <v>-14.960938000000001</v>
      </c>
      <c r="M473" s="4">
        <f>INDEX('Paste Calib Data'!$1:$1048576,MATCH($A$463,'Paste Calib Data'!$A:$A,0)+(ROW()-ROW($A$463)-1),COLUMN()-1)</f>
        <v>-14.960938000000001</v>
      </c>
      <c r="N473" s="12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12">
        <f t="shared" si="169"/>
        <v>-14.960938000000001</v>
      </c>
      <c r="C474" s="4">
        <f>INDEX('Paste Calib Data'!$1:$1048576,MATCH($A$463,'Paste Calib Data'!$A:$A,0)+(ROW()-ROW($A$463)-1),COLUMN()-1)</f>
        <v>-14.960938000000001</v>
      </c>
      <c r="D474" s="4">
        <f>INDEX('Paste Calib Data'!$1:$1048576,MATCH($A$463,'Paste Calib Data'!$A:$A,0)+(ROW()-ROW($A$463)-1),COLUMN()-1)</f>
        <v>-14.960938000000001</v>
      </c>
      <c r="E474" s="4">
        <f>INDEX('Paste Calib Data'!$1:$1048576,MATCH($A$463,'Paste Calib Data'!$A:$A,0)+(ROW()-ROW($A$463)-1),COLUMN()-1)</f>
        <v>-14.960938000000001</v>
      </c>
      <c r="F474" s="4">
        <f>INDEX('Paste Calib Data'!$1:$1048576,MATCH($A$463,'Paste Calib Data'!$A:$A,0)+(ROW()-ROW($A$463)-1),COLUMN()-1)</f>
        <v>-14.960938000000001</v>
      </c>
      <c r="G474" s="4">
        <f>INDEX('Paste Calib Data'!$1:$1048576,MATCH($A$463,'Paste Calib Data'!$A:$A,0)+(ROW()-ROW($A$463)-1),COLUMN()-1)</f>
        <v>-14.960938000000001</v>
      </c>
      <c r="H474" s="4">
        <f>INDEX('Paste Calib Data'!$1:$1048576,MATCH($A$463,'Paste Calib Data'!$A:$A,0)+(ROW()-ROW($A$463)-1),COLUMN()-1)</f>
        <v>-14.960938000000001</v>
      </c>
      <c r="I474" s="4">
        <f>INDEX('Paste Calib Data'!$1:$1048576,MATCH($A$463,'Paste Calib Data'!$A:$A,0)+(ROW()-ROW($A$463)-1),COLUMN()-1)</f>
        <v>-14.960938000000001</v>
      </c>
      <c r="J474" s="4">
        <f>INDEX('Paste Calib Data'!$1:$1048576,MATCH($A$463,'Paste Calib Data'!$A:$A,0)+(ROW()-ROW($A$463)-1),COLUMN()-1)</f>
        <v>-14.960938000000001</v>
      </c>
      <c r="K474" s="4">
        <f>INDEX('Paste Calib Data'!$1:$1048576,MATCH($A$463,'Paste Calib Data'!$A:$A,0)+(ROW()-ROW($A$463)-1),COLUMN()-1)</f>
        <v>-14.960938000000001</v>
      </c>
      <c r="L474" s="4">
        <f>INDEX('Paste Calib Data'!$1:$1048576,MATCH($A$463,'Paste Calib Data'!$A:$A,0)+(ROW()-ROW($A$463)-1),COLUMN()-1)</f>
        <v>-14.960938000000001</v>
      </c>
      <c r="M474" s="4">
        <f>INDEX('Paste Calib Data'!$1:$1048576,MATCH($A$463,'Paste Calib Data'!$A:$A,0)+(ROW()-ROW($A$463)-1),COLUMN()-1)</f>
        <v>-14.960938000000001</v>
      </c>
      <c r="N474" s="12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12">
        <f t="shared" si="169"/>
        <v>-14.960938000000001</v>
      </c>
      <c r="C475" s="4">
        <f>INDEX('Paste Calib Data'!$1:$1048576,MATCH($A$463,'Paste Calib Data'!$A:$A,0)+(ROW()-ROW($A$463)-1),COLUMN()-1)</f>
        <v>-14.960938000000001</v>
      </c>
      <c r="D475" s="4">
        <f>INDEX('Paste Calib Data'!$1:$1048576,MATCH($A$463,'Paste Calib Data'!$A:$A,0)+(ROW()-ROW($A$463)-1),COLUMN()-1)</f>
        <v>-14.960938000000001</v>
      </c>
      <c r="E475" s="4">
        <f>INDEX('Paste Calib Data'!$1:$1048576,MATCH($A$463,'Paste Calib Data'!$A:$A,0)+(ROW()-ROW($A$463)-1),COLUMN()-1)</f>
        <v>-14.960938000000001</v>
      </c>
      <c r="F475" s="4">
        <f>INDEX('Paste Calib Data'!$1:$1048576,MATCH($A$463,'Paste Calib Data'!$A:$A,0)+(ROW()-ROW($A$463)-1),COLUMN()-1)</f>
        <v>-14.960938000000001</v>
      </c>
      <c r="G475" s="4">
        <f>INDEX('Paste Calib Data'!$1:$1048576,MATCH($A$463,'Paste Calib Data'!$A:$A,0)+(ROW()-ROW($A$463)-1),COLUMN()-1)</f>
        <v>-14.960938000000001</v>
      </c>
      <c r="H475" s="4">
        <f>INDEX('Paste Calib Data'!$1:$1048576,MATCH($A$463,'Paste Calib Data'!$A:$A,0)+(ROW()-ROW($A$463)-1),COLUMN()-1)</f>
        <v>-14.960938000000001</v>
      </c>
      <c r="I475" s="4">
        <f>INDEX('Paste Calib Data'!$1:$1048576,MATCH($A$463,'Paste Calib Data'!$A:$A,0)+(ROW()-ROW($A$463)-1),COLUMN()-1)</f>
        <v>-14.960938000000001</v>
      </c>
      <c r="J475" s="4">
        <f>INDEX('Paste Calib Data'!$1:$1048576,MATCH($A$463,'Paste Calib Data'!$A:$A,0)+(ROW()-ROW($A$463)-1),COLUMN()-1)</f>
        <v>-14.960938000000001</v>
      </c>
      <c r="K475" s="4">
        <f>INDEX('Paste Calib Data'!$1:$1048576,MATCH($A$463,'Paste Calib Data'!$A:$A,0)+(ROW()-ROW($A$463)-1),COLUMN()-1)</f>
        <v>-14.960938000000001</v>
      </c>
      <c r="L475" s="4">
        <f>INDEX('Paste Calib Data'!$1:$1048576,MATCH($A$463,'Paste Calib Data'!$A:$A,0)+(ROW()-ROW($A$463)-1),COLUMN()-1)</f>
        <v>-14.960938000000001</v>
      </c>
      <c r="M475" s="4">
        <f>INDEX('Paste Calib Data'!$1:$1048576,MATCH($A$463,'Paste Calib Data'!$A:$A,0)+(ROW()-ROW($A$463)-1),COLUMN()-1)</f>
        <v>-14.960938000000001</v>
      </c>
      <c r="N475" s="12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12">
        <f t="shared" si="169"/>
        <v>-14.960938000000001</v>
      </c>
      <c r="C476" s="4">
        <f>INDEX('Paste Calib Data'!$1:$1048576,MATCH($A$463,'Paste Calib Data'!$A:$A,0)+(ROW()-ROW($A$463)-1),COLUMN()-1)</f>
        <v>-14.960938000000001</v>
      </c>
      <c r="D476" s="4">
        <f>INDEX('Paste Calib Data'!$1:$1048576,MATCH($A$463,'Paste Calib Data'!$A:$A,0)+(ROW()-ROW($A$463)-1),COLUMN()-1)</f>
        <v>-14.960938000000001</v>
      </c>
      <c r="E476" s="4">
        <f>INDEX('Paste Calib Data'!$1:$1048576,MATCH($A$463,'Paste Calib Data'!$A:$A,0)+(ROW()-ROW($A$463)-1),COLUMN()-1)</f>
        <v>-14.960938000000001</v>
      </c>
      <c r="F476" s="4">
        <f>INDEX('Paste Calib Data'!$1:$1048576,MATCH($A$463,'Paste Calib Data'!$A:$A,0)+(ROW()-ROW($A$463)-1),COLUMN()-1)</f>
        <v>-14.960938000000001</v>
      </c>
      <c r="G476" s="4">
        <f>INDEX('Paste Calib Data'!$1:$1048576,MATCH($A$463,'Paste Calib Data'!$A:$A,0)+(ROW()-ROW($A$463)-1),COLUMN()-1)</f>
        <v>-14.960938000000001</v>
      </c>
      <c r="H476" s="4">
        <f>INDEX('Paste Calib Data'!$1:$1048576,MATCH($A$463,'Paste Calib Data'!$A:$A,0)+(ROW()-ROW($A$463)-1),COLUMN()-1)</f>
        <v>-14.960938000000001</v>
      </c>
      <c r="I476" s="4">
        <f>INDEX('Paste Calib Data'!$1:$1048576,MATCH($A$463,'Paste Calib Data'!$A:$A,0)+(ROW()-ROW($A$463)-1),COLUMN()-1)</f>
        <v>-14.960938000000001</v>
      </c>
      <c r="J476" s="4">
        <f>INDEX('Paste Calib Data'!$1:$1048576,MATCH($A$463,'Paste Calib Data'!$A:$A,0)+(ROW()-ROW($A$463)-1),COLUMN()-1)</f>
        <v>-14.960938000000001</v>
      </c>
      <c r="K476" s="4">
        <f>INDEX('Paste Calib Data'!$1:$1048576,MATCH($A$463,'Paste Calib Data'!$A:$A,0)+(ROW()-ROW($A$463)-1),COLUMN()-1)</f>
        <v>-14.960938000000001</v>
      </c>
      <c r="L476" s="4">
        <f>INDEX('Paste Calib Data'!$1:$1048576,MATCH($A$463,'Paste Calib Data'!$A:$A,0)+(ROW()-ROW($A$463)-1),COLUMN()-1)</f>
        <v>-14.960938000000001</v>
      </c>
      <c r="M476" s="4">
        <f>INDEX('Paste Calib Data'!$1:$1048576,MATCH($A$463,'Paste Calib Data'!$A:$A,0)+(ROW()-ROW($A$463)-1),COLUMN()-1)</f>
        <v>-14.960938000000001</v>
      </c>
      <c r="N476" s="12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12">
        <f t="shared" si="169"/>
        <v>-14.960938000000001</v>
      </c>
      <c r="C477" s="4">
        <f>INDEX('Paste Calib Data'!$1:$1048576,MATCH($A$463,'Paste Calib Data'!$A:$A,0)+(ROW()-ROW($A$463)-1),COLUMN()-1)</f>
        <v>-14.960938000000001</v>
      </c>
      <c r="D477" s="4">
        <f>INDEX('Paste Calib Data'!$1:$1048576,MATCH($A$463,'Paste Calib Data'!$A:$A,0)+(ROW()-ROW($A$463)-1),COLUMN()-1)</f>
        <v>-14.960938000000001</v>
      </c>
      <c r="E477" s="4">
        <f>INDEX('Paste Calib Data'!$1:$1048576,MATCH($A$463,'Paste Calib Data'!$A:$A,0)+(ROW()-ROW($A$463)-1),COLUMN()-1)</f>
        <v>-14.960938000000001</v>
      </c>
      <c r="F477" s="4">
        <f>INDEX('Paste Calib Data'!$1:$1048576,MATCH($A$463,'Paste Calib Data'!$A:$A,0)+(ROW()-ROW($A$463)-1),COLUMN()-1)</f>
        <v>-14.960938000000001</v>
      </c>
      <c r="G477" s="4">
        <f>INDEX('Paste Calib Data'!$1:$1048576,MATCH($A$463,'Paste Calib Data'!$A:$A,0)+(ROW()-ROW($A$463)-1),COLUMN()-1)</f>
        <v>-14.960938000000001</v>
      </c>
      <c r="H477" s="4">
        <f>INDEX('Paste Calib Data'!$1:$1048576,MATCH($A$463,'Paste Calib Data'!$A:$A,0)+(ROW()-ROW($A$463)-1),COLUMN()-1)</f>
        <v>-14.960938000000001</v>
      </c>
      <c r="I477" s="4">
        <f>INDEX('Paste Calib Data'!$1:$1048576,MATCH($A$463,'Paste Calib Data'!$A:$A,0)+(ROW()-ROW($A$463)-1),COLUMN()-1)</f>
        <v>-14.960938000000001</v>
      </c>
      <c r="J477" s="4">
        <f>INDEX('Paste Calib Data'!$1:$1048576,MATCH($A$463,'Paste Calib Data'!$A:$A,0)+(ROW()-ROW($A$463)-1),COLUMN()-1)</f>
        <v>-14.960938000000001</v>
      </c>
      <c r="K477" s="4">
        <f>INDEX('Paste Calib Data'!$1:$1048576,MATCH($A$463,'Paste Calib Data'!$A:$A,0)+(ROW()-ROW($A$463)-1),COLUMN()-1)</f>
        <v>-14.960938000000001</v>
      </c>
      <c r="L477" s="4">
        <f>INDEX('Paste Calib Data'!$1:$1048576,MATCH($A$463,'Paste Calib Data'!$A:$A,0)+(ROW()-ROW($A$463)-1),COLUMN()-1)</f>
        <v>-14.960938000000001</v>
      </c>
      <c r="M477" s="4">
        <f>INDEX('Paste Calib Data'!$1:$1048576,MATCH($A$463,'Paste Calib Data'!$A:$A,0)+(ROW()-ROW($A$463)-1),COLUMN()-1)</f>
        <v>-14.960938000000001</v>
      </c>
      <c r="N477" s="12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12">
        <f t="shared" si="169"/>
        <v>-14.960938000000001</v>
      </c>
      <c r="C478" s="4">
        <f>INDEX('Paste Calib Data'!$1:$1048576,MATCH($A$463,'Paste Calib Data'!$A:$A,0)+(ROW()-ROW($A$463)-1),COLUMN()-1)</f>
        <v>-14.960938000000001</v>
      </c>
      <c r="D478" s="4">
        <f>INDEX('Paste Calib Data'!$1:$1048576,MATCH($A$463,'Paste Calib Data'!$A:$A,0)+(ROW()-ROW($A$463)-1),COLUMN()-1)</f>
        <v>-14.960938000000001</v>
      </c>
      <c r="E478" s="4">
        <f>INDEX('Paste Calib Data'!$1:$1048576,MATCH($A$463,'Paste Calib Data'!$A:$A,0)+(ROW()-ROW($A$463)-1),COLUMN()-1)</f>
        <v>-14.960938000000001</v>
      </c>
      <c r="F478" s="4">
        <f>INDEX('Paste Calib Data'!$1:$1048576,MATCH($A$463,'Paste Calib Data'!$A:$A,0)+(ROW()-ROW($A$463)-1),COLUMN()-1)</f>
        <v>-14.960938000000001</v>
      </c>
      <c r="G478" s="4">
        <f>INDEX('Paste Calib Data'!$1:$1048576,MATCH($A$463,'Paste Calib Data'!$A:$A,0)+(ROW()-ROW($A$463)-1),COLUMN()-1)</f>
        <v>-14.960938000000001</v>
      </c>
      <c r="H478" s="4">
        <f>INDEX('Paste Calib Data'!$1:$1048576,MATCH($A$463,'Paste Calib Data'!$A:$A,0)+(ROW()-ROW($A$463)-1),COLUMN()-1)</f>
        <v>-14.960938000000001</v>
      </c>
      <c r="I478" s="4">
        <f>INDEX('Paste Calib Data'!$1:$1048576,MATCH($A$463,'Paste Calib Data'!$A:$A,0)+(ROW()-ROW($A$463)-1),COLUMN()-1)</f>
        <v>-14.960938000000001</v>
      </c>
      <c r="J478" s="4">
        <f>INDEX('Paste Calib Data'!$1:$1048576,MATCH($A$463,'Paste Calib Data'!$A:$A,0)+(ROW()-ROW($A$463)-1),COLUMN()-1)</f>
        <v>-14.960938000000001</v>
      </c>
      <c r="K478" s="4">
        <f>INDEX('Paste Calib Data'!$1:$1048576,MATCH($A$463,'Paste Calib Data'!$A:$A,0)+(ROW()-ROW($A$463)-1),COLUMN()-1)</f>
        <v>-14.960938000000001</v>
      </c>
      <c r="L478" s="4">
        <f>INDEX('Paste Calib Data'!$1:$1048576,MATCH($A$463,'Paste Calib Data'!$A:$A,0)+(ROW()-ROW($A$463)-1),COLUMN()-1)</f>
        <v>-14.960938000000001</v>
      </c>
      <c r="M478" s="4">
        <f>INDEX('Paste Calib Data'!$1:$1048576,MATCH($A$463,'Paste Calib Data'!$A:$A,0)+(ROW()-ROW($A$463)-1),COLUMN()-1)</f>
        <v>-14.960938000000001</v>
      </c>
      <c r="N478" s="12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12">
        <f>C479</f>
        <v>-14.960938000000001</v>
      </c>
      <c r="C479" s="4">
        <f>INDEX('Paste Calib Data'!$1:$1048576,MATCH($A$463,'Paste Calib Data'!$A:$A,0)+(ROW()-ROW($A$463)-1),COLUMN()-1)</f>
        <v>-14.960938000000001</v>
      </c>
      <c r="D479" s="4">
        <f>INDEX('Paste Calib Data'!$1:$1048576,MATCH($A$463,'Paste Calib Data'!$A:$A,0)+(ROW()-ROW($A$463)-1),COLUMN()-1)</f>
        <v>-14.960938000000001</v>
      </c>
      <c r="E479" s="4">
        <f>INDEX('Paste Calib Data'!$1:$1048576,MATCH($A$463,'Paste Calib Data'!$A:$A,0)+(ROW()-ROW($A$463)-1),COLUMN()-1)</f>
        <v>-14.960938000000001</v>
      </c>
      <c r="F479" s="4">
        <f>INDEX('Paste Calib Data'!$1:$1048576,MATCH($A$463,'Paste Calib Data'!$A:$A,0)+(ROW()-ROW($A$463)-1),COLUMN()-1)</f>
        <v>-14.960938000000001</v>
      </c>
      <c r="G479" s="4">
        <f>INDEX('Paste Calib Data'!$1:$1048576,MATCH($A$463,'Paste Calib Data'!$A:$A,0)+(ROW()-ROW($A$463)-1),COLUMN()-1)</f>
        <v>-14.960938000000001</v>
      </c>
      <c r="H479" s="4">
        <f>INDEX('Paste Calib Data'!$1:$1048576,MATCH($A$463,'Paste Calib Data'!$A:$A,0)+(ROW()-ROW($A$463)-1),COLUMN()-1)</f>
        <v>-14.960938000000001</v>
      </c>
      <c r="I479" s="4">
        <f>INDEX('Paste Calib Data'!$1:$1048576,MATCH($A$463,'Paste Calib Data'!$A:$A,0)+(ROW()-ROW($A$463)-1),COLUMN()-1)</f>
        <v>-14.960938000000001</v>
      </c>
      <c r="J479" s="4">
        <f>INDEX('Paste Calib Data'!$1:$1048576,MATCH($A$463,'Paste Calib Data'!$A:$A,0)+(ROW()-ROW($A$463)-1),COLUMN()-1)</f>
        <v>-14.960938000000001</v>
      </c>
      <c r="K479" s="4">
        <f>INDEX('Paste Calib Data'!$1:$1048576,MATCH($A$463,'Paste Calib Data'!$A:$A,0)+(ROW()-ROW($A$463)-1),COLUMN()-1)</f>
        <v>-14.960938000000001</v>
      </c>
      <c r="L479" s="4">
        <f>INDEX('Paste Calib Data'!$1:$1048576,MATCH($A$463,'Paste Calib Data'!$A:$A,0)+(ROW()-ROW($A$463)-1),COLUMN()-1)</f>
        <v>-14.960938000000001</v>
      </c>
      <c r="M479" s="4">
        <f>INDEX('Paste Calib Data'!$1:$1048576,MATCH($A$463,'Paste Calib Data'!$A:$A,0)+(ROW()-ROW($A$463)-1),COLUMN()-1)</f>
        <v>-14.960938000000001</v>
      </c>
      <c r="N479" s="12">
        <f t="shared" si="170"/>
        <v>-14.960938000000001</v>
      </c>
    </row>
    <row r="480" spans="1:14" x14ac:dyDescent="0.25">
      <c r="A480" s="13">
        <f>A479+1</f>
        <v>3301</v>
      </c>
      <c r="B480" s="12">
        <f t="shared" ref="B480:N480" si="171">B479</f>
        <v>-14.960938000000001</v>
      </c>
      <c r="C480" s="12">
        <f t="shared" si="171"/>
        <v>-14.960938000000001</v>
      </c>
      <c r="D480" s="12">
        <f t="shared" si="171"/>
        <v>-14.960938000000001</v>
      </c>
      <c r="E480" s="12">
        <f t="shared" si="171"/>
        <v>-14.960938000000001</v>
      </c>
      <c r="F480" s="12">
        <f t="shared" si="171"/>
        <v>-14.960938000000001</v>
      </c>
      <c r="G480" s="12">
        <f t="shared" si="171"/>
        <v>-14.960938000000001</v>
      </c>
      <c r="H480" s="12">
        <f t="shared" si="171"/>
        <v>-14.960938000000001</v>
      </c>
      <c r="I480" s="12">
        <f t="shared" si="171"/>
        <v>-14.960938000000001</v>
      </c>
      <c r="J480" s="12">
        <f t="shared" si="171"/>
        <v>-14.960938000000001</v>
      </c>
      <c r="K480" s="12">
        <f t="shared" si="171"/>
        <v>-14.960938000000001</v>
      </c>
      <c r="L480" s="12">
        <f t="shared" si="171"/>
        <v>-14.960938000000001</v>
      </c>
      <c r="M480" s="12">
        <f t="shared" si="171"/>
        <v>-14.960938000000001</v>
      </c>
      <c r="N480" s="12">
        <f t="shared" si="171"/>
        <v>-14.960938000000001</v>
      </c>
    </row>
    <row r="481" spans="1:14" x14ac:dyDescent="0.25">
      <c r="A481" s="9"/>
      <c r="B481" s="9"/>
    </row>
    <row r="482" spans="1:14" x14ac:dyDescent="0.25">
      <c r="A482" s="17" t="s">
        <v>268</v>
      </c>
      <c r="B482" s="17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13">
        <f>A485-1</f>
        <v>9.5</v>
      </c>
      <c r="B484" s="15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20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20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20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20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20">
        <f>INDEX('Paste Calib Data'!$1:$1048576,MATCH($A$482,'Paste Calib Data'!$A:$A,0)+(ROW()-ROW($A$482)-1),COLUMN())</f>
        <v>0</v>
      </c>
    </row>
    <row r="490" spans="1:14" x14ac:dyDescent="0.25">
      <c r="A490" s="13">
        <f>A489+1</f>
        <v>13.2</v>
      </c>
      <c r="B490" s="15">
        <f>B489</f>
        <v>0</v>
      </c>
    </row>
    <row r="492" spans="1:14" x14ac:dyDescent="0.25">
      <c r="A492" s="17" t="s">
        <v>274</v>
      </c>
      <c r="B492" s="51" t="str">
        <f>INDEX('Paste Calib Data'!$1:$1048576,MATCH($A$492,'Paste Calib Data'!$A:$A,0)+(ROW()-ROW($A$492)),COLUMN())</f>
        <v>Timing, Boost Adjust</v>
      </c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13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13">
        <f>M494+1</f>
        <v>96</v>
      </c>
    </row>
    <row r="495" spans="1:14" x14ac:dyDescent="0.25">
      <c r="A495" s="13">
        <f>A496-1</f>
        <v>799</v>
      </c>
      <c r="B495" s="13">
        <f>B496</f>
        <v>-10.039063000000001</v>
      </c>
      <c r="C495" s="13">
        <f t="shared" ref="C495:N495" si="172">C496</f>
        <v>-10.039063000000001</v>
      </c>
      <c r="D495" s="13">
        <f t="shared" si="172"/>
        <v>-10.039063000000001</v>
      </c>
      <c r="E495" s="13">
        <f t="shared" si="172"/>
        <v>-10.039063000000001</v>
      </c>
      <c r="F495" s="13">
        <f t="shared" si="172"/>
        <v>-10.039063000000001</v>
      </c>
      <c r="G495" s="13">
        <f t="shared" si="172"/>
        <v>-10.039063000000001</v>
      </c>
      <c r="H495" s="13">
        <f t="shared" si="172"/>
        <v>-10.039063000000001</v>
      </c>
      <c r="I495" s="13">
        <f t="shared" si="172"/>
        <v>-10.039063000000001</v>
      </c>
      <c r="J495" s="13">
        <f t="shared" si="172"/>
        <v>-10.039063000000001</v>
      </c>
      <c r="K495" s="13">
        <f t="shared" si="172"/>
        <v>-10.039063000000001</v>
      </c>
      <c r="L495" s="13">
        <f t="shared" si="172"/>
        <v>-10.039063000000001</v>
      </c>
      <c r="M495" s="13">
        <f t="shared" si="172"/>
        <v>-12.03125</v>
      </c>
      <c r="N495" s="13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12">
        <f>C496</f>
        <v>-10.039063000000001</v>
      </c>
      <c r="C496" s="4">
        <f>INDEX('Paste Calib Data'!$1:$1048576,MATCH($A$492,'Paste Calib Data'!$A:$A,0)+(ROW()-ROW($A$492)-1),COLUMN()-1)</f>
        <v>-10.039063000000001</v>
      </c>
      <c r="D496" s="4">
        <f>INDEX('Paste Calib Data'!$1:$1048576,MATCH($A$492,'Paste Calib Data'!$A:$A,0)+(ROW()-ROW($A$492)-1),COLUMN()-1)</f>
        <v>-10.039063000000001</v>
      </c>
      <c r="E496" s="4">
        <f>INDEX('Paste Calib Data'!$1:$1048576,MATCH($A$492,'Paste Calib Data'!$A:$A,0)+(ROW()-ROW($A$492)-1),COLUMN()-1)</f>
        <v>-10.039063000000001</v>
      </c>
      <c r="F496" s="4">
        <f>INDEX('Paste Calib Data'!$1:$1048576,MATCH($A$492,'Paste Calib Data'!$A:$A,0)+(ROW()-ROW($A$492)-1),COLUMN()-1)</f>
        <v>-10.039063000000001</v>
      </c>
      <c r="G496" s="4">
        <f>INDEX('Paste Calib Data'!$1:$1048576,MATCH($A$492,'Paste Calib Data'!$A:$A,0)+(ROW()-ROW($A$492)-1),COLUMN()-1)</f>
        <v>-10.039063000000001</v>
      </c>
      <c r="H496" s="4">
        <f>INDEX('Paste Calib Data'!$1:$1048576,MATCH($A$492,'Paste Calib Data'!$A:$A,0)+(ROW()-ROW($A$492)-1),COLUMN()-1)</f>
        <v>-10.039063000000001</v>
      </c>
      <c r="I496" s="4">
        <f>INDEX('Paste Calib Data'!$1:$1048576,MATCH($A$492,'Paste Calib Data'!$A:$A,0)+(ROW()-ROW($A$492)-1),COLUMN()-1)</f>
        <v>-10.039063000000001</v>
      </c>
      <c r="J496" s="4">
        <f>INDEX('Paste Calib Data'!$1:$1048576,MATCH($A$492,'Paste Calib Data'!$A:$A,0)+(ROW()-ROW($A$492)-1),COLUMN()-1)</f>
        <v>-10.039063000000001</v>
      </c>
      <c r="K496" s="4">
        <f>INDEX('Paste Calib Data'!$1:$1048576,MATCH($A$492,'Paste Calib Data'!$A:$A,0)+(ROW()-ROW($A$492)-1),COLUMN()-1)</f>
        <v>-10.039063000000001</v>
      </c>
      <c r="L496" s="4">
        <f>INDEX('Paste Calib Data'!$1:$1048576,MATCH($A$492,'Paste Calib Data'!$A:$A,0)+(ROW()-ROW($A$492)-1),COLUMN()-1)</f>
        <v>-10.039063000000001</v>
      </c>
      <c r="M496" s="4">
        <f>INDEX('Paste Calib Data'!$1:$1048576,MATCH($A$492,'Paste Calib Data'!$A:$A,0)+(ROW()-ROW($A$492)-1),COLUMN()-1)</f>
        <v>-12.03125</v>
      </c>
      <c r="N496" s="12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12">
        <f t="shared" ref="B497:B508" si="173">C497</f>
        <v>-10.039063000000001</v>
      </c>
      <c r="C497" s="4">
        <f>INDEX('Paste Calib Data'!$1:$1048576,MATCH($A$492,'Paste Calib Data'!$A:$A,0)+(ROW()-ROW($A$492)-1),COLUMN()-1)</f>
        <v>-10.039063000000001</v>
      </c>
      <c r="D497" s="4">
        <f>INDEX('Paste Calib Data'!$1:$1048576,MATCH($A$492,'Paste Calib Data'!$A:$A,0)+(ROW()-ROW($A$492)-1),COLUMN()-1)</f>
        <v>-10.039063000000001</v>
      </c>
      <c r="E497" s="4">
        <f>INDEX('Paste Calib Data'!$1:$1048576,MATCH($A$492,'Paste Calib Data'!$A:$A,0)+(ROW()-ROW($A$492)-1),COLUMN()-1)</f>
        <v>-10.039063000000001</v>
      </c>
      <c r="F497" s="4">
        <f>INDEX('Paste Calib Data'!$1:$1048576,MATCH($A$492,'Paste Calib Data'!$A:$A,0)+(ROW()-ROW($A$492)-1),COLUMN()-1)</f>
        <v>-10.039063000000001</v>
      </c>
      <c r="G497" s="4">
        <f>INDEX('Paste Calib Data'!$1:$1048576,MATCH($A$492,'Paste Calib Data'!$A:$A,0)+(ROW()-ROW($A$492)-1),COLUMN()-1)</f>
        <v>-10.039063000000001</v>
      </c>
      <c r="H497" s="4">
        <f>INDEX('Paste Calib Data'!$1:$1048576,MATCH($A$492,'Paste Calib Data'!$A:$A,0)+(ROW()-ROW($A$492)-1),COLUMN()-1)</f>
        <v>-10.039063000000001</v>
      </c>
      <c r="I497" s="4">
        <f>INDEX('Paste Calib Data'!$1:$1048576,MATCH($A$492,'Paste Calib Data'!$A:$A,0)+(ROW()-ROW($A$492)-1),COLUMN()-1)</f>
        <v>-10.039063000000001</v>
      </c>
      <c r="J497" s="4">
        <f>INDEX('Paste Calib Data'!$1:$1048576,MATCH($A$492,'Paste Calib Data'!$A:$A,0)+(ROW()-ROW($A$492)-1),COLUMN()-1)</f>
        <v>-10.039063000000001</v>
      </c>
      <c r="K497" s="4">
        <f>INDEX('Paste Calib Data'!$1:$1048576,MATCH($A$492,'Paste Calib Data'!$A:$A,0)+(ROW()-ROW($A$492)-1),COLUMN()-1)</f>
        <v>-10.039063000000001</v>
      </c>
      <c r="L497" s="4">
        <f>INDEX('Paste Calib Data'!$1:$1048576,MATCH($A$492,'Paste Calib Data'!$A:$A,0)+(ROW()-ROW($A$492)-1),COLUMN()-1)</f>
        <v>-10.039063000000001</v>
      </c>
      <c r="M497" s="4">
        <f>INDEX('Paste Calib Data'!$1:$1048576,MATCH($A$492,'Paste Calib Data'!$A:$A,0)+(ROW()-ROW($A$492)-1),COLUMN()-1)</f>
        <v>-12.03125</v>
      </c>
      <c r="N497" s="12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12">
        <f t="shared" si="173"/>
        <v>-10.039063000000001</v>
      </c>
      <c r="C498" s="4">
        <f>INDEX('Paste Calib Data'!$1:$1048576,MATCH($A$492,'Paste Calib Data'!$A:$A,0)+(ROW()-ROW($A$492)-1),COLUMN()-1)</f>
        <v>-10.039063000000001</v>
      </c>
      <c r="D498" s="4">
        <f>INDEX('Paste Calib Data'!$1:$1048576,MATCH($A$492,'Paste Calib Data'!$A:$A,0)+(ROW()-ROW($A$492)-1),COLUMN()-1)</f>
        <v>-10.039063000000001</v>
      </c>
      <c r="E498" s="4">
        <f>INDEX('Paste Calib Data'!$1:$1048576,MATCH($A$492,'Paste Calib Data'!$A:$A,0)+(ROW()-ROW($A$492)-1),COLUMN()-1)</f>
        <v>-10.039063000000001</v>
      </c>
      <c r="F498" s="4">
        <f>INDEX('Paste Calib Data'!$1:$1048576,MATCH($A$492,'Paste Calib Data'!$A:$A,0)+(ROW()-ROW($A$492)-1),COLUMN()-1)</f>
        <v>-10.039063000000001</v>
      </c>
      <c r="G498" s="4">
        <f>INDEX('Paste Calib Data'!$1:$1048576,MATCH($A$492,'Paste Calib Data'!$A:$A,0)+(ROW()-ROW($A$492)-1),COLUMN()-1)</f>
        <v>-10.039063000000001</v>
      </c>
      <c r="H498" s="4">
        <f>INDEX('Paste Calib Data'!$1:$1048576,MATCH($A$492,'Paste Calib Data'!$A:$A,0)+(ROW()-ROW($A$492)-1),COLUMN()-1)</f>
        <v>-10.039063000000001</v>
      </c>
      <c r="I498" s="4">
        <f>INDEX('Paste Calib Data'!$1:$1048576,MATCH($A$492,'Paste Calib Data'!$A:$A,0)+(ROW()-ROW($A$492)-1),COLUMN()-1)</f>
        <v>-10.039063000000001</v>
      </c>
      <c r="J498" s="4">
        <f>INDEX('Paste Calib Data'!$1:$1048576,MATCH($A$492,'Paste Calib Data'!$A:$A,0)+(ROW()-ROW($A$492)-1),COLUMN()-1)</f>
        <v>-10.039063000000001</v>
      </c>
      <c r="K498" s="4">
        <f>INDEX('Paste Calib Data'!$1:$1048576,MATCH($A$492,'Paste Calib Data'!$A:$A,0)+(ROW()-ROW($A$492)-1),COLUMN()-1)</f>
        <v>-10.039063000000001</v>
      </c>
      <c r="L498" s="4">
        <f>INDEX('Paste Calib Data'!$1:$1048576,MATCH($A$492,'Paste Calib Data'!$A:$A,0)+(ROW()-ROW($A$492)-1),COLUMN()-1)</f>
        <v>-10.039063000000001</v>
      </c>
      <c r="M498" s="4">
        <f>INDEX('Paste Calib Data'!$1:$1048576,MATCH($A$492,'Paste Calib Data'!$A:$A,0)+(ROW()-ROW($A$492)-1),COLUMN()-1)</f>
        <v>-12.03125</v>
      </c>
      <c r="N498" s="12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12">
        <f t="shared" si="173"/>
        <v>-10.039063000000001</v>
      </c>
      <c r="C499" s="4">
        <f>INDEX('Paste Calib Data'!$1:$1048576,MATCH($A$492,'Paste Calib Data'!$A:$A,0)+(ROW()-ROW($A$492)-1),COLUMN()-1)</f>
        <v>-10.039063000000001</v>
      </c>
      <c r="D499" s="4">
        <f>INDEX('Paste Calib Data'!$1:$1048576,MATCH($A$492,'Paste Calib Data'!$A:$A,0)+(ROW()-ROW($A$492)-1),COLUMN()-1)</f>
        <v>-10.039063000000001</v>
      </c>
      <c r="E499" s="4">
        <f>INDEX('Paste Calib Data'!$1:$1048576,MATCH($A$492,'Paste Calib Data'!$A:$A,0)+(ROW()-ROW($A$492)-1),COLUMN()-1)</f>
        <v>-10.039063000000001</v>
      </c>
      <c r="F499" s="4">
        <f>INDEX('Paste Calib Data'!$1:$1048576,MATCH($A$492,'Paste Calib Data'!$A:$A,0)+(ROW()-ROW($A$492)-1),COLUMN()-1)</f>
        <v>-10.039063000000001</v>
      </c>
      <c r="G499" s="4">
        <f>INDEX('Paste Calib Data'!$1:$1048576,MATCH($A$492,'Paste Calib Data'!$A:$A,0)+(ROW()-ROW($A$492)-1),COLUMN()-1)</f>
        <v>-10.039063000000001</v>
      </c>
      <c r="H499" s="4">
        <f>INDEX('Paste Calib Data'!$1:$1048576,MATCH($A$492,'Paste Calib Data'!$A:$A,0)+(ROW()-ROW($A$492)-1),COLUMN()-1)</f>
        <v>-10.039063000000001</v>
      </c>
      <c r="I499" s="4">
        <f>INDEX('Paste Calib Data'!$1:$1048576,MATCH($A$492,'Paste Calib Data'!$A:$A,0)+(ROW()-ROW($A$492)-1),COLUMN()-1)</f>
        <v>-10.039063000000001</v>
      </c>
      <c r="J499" s="4">
        <f>INDEX('Paste Calib Data'!$1:$1048576,MATCH($A$492,'Paste Calib Data'!$A:$A,0)+(ROW()-ROW($A$492)-1),COLUMN()-1)</f>
        <v>-10.039063000000001</v>
      </c>
      <c r="K499" s="4">
        <f>INDEX('Paste Calib Data'!$1:$1048576,MATCH($A$492,'Paste Calib Data'!$A:$A,0)+(ROW()-ROW($A$492)-1),COLUMN()-1)</f>
        <v>-10.039063000000001</v>
      </c>
      <c r="L499" s="4">
        <f>INDEX('Paste Calib Data'!$1:$1048576,MATCH($A$492,'Paste Calib Data'!$A:$A,0)+(ROW()-ROW($A$492)-1),COLUMN()-1)</f>
        <v>-10.039063000000001</v>
      </c>
      <c r="M499" s="4">
        <f>INDEX('Paste Calib Data'!$1:$1048576,MATCH($A$492,'Paste Calib Data'!$A:$A,0)+(ROW()-ROW($A$492)-1),COLUMN()-1)</f>
        <v>-12.03125</v>
      </c>
      <c r="N499" s="12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12">
        <f t="shared" si="173"/>
        <v>-10.039063000000001</v>
      </c>
      <c r="C500" s="4">
        <f>INDEX('Paste Calib Data'!$1:$1048576,MATCH($A$492,'Paste Calib Data'!$A:$A,0)+(ROW()-ROW($A$492)-1),COLUMN()-1)</f>
        <v>-10.039063000000001</v>
      </c>
      <c r="D500" s="4">
        <f>INDEX('Paste Calib Data'!$1:$1048576,MATCH($A$492,'Paste Calib Data'!$A:$A,0)+(ROW()-ROW($A$492)-1),COLUMN()-1)</f>
        <v>-10.039063000000001</v>
      </c>
      <c r="E500" s="4">
        <f>INDEX('Paste Calib Data'!$1:$1048576,MATCH($A$492,'Paste Calib Data'!$A:$A,0)+(ROW()-ROW($A$492)-1),COLUMN()-1)</f>
        <v>-10.039063000000001</v>
      </c>
      <c r="F500" s="4">
        <f>INDEX('Paste Calib Data'!$1:$1048576,MATCH($A$492,'Paste Calib Data'!$A:$A,0)+(ROW()-ROW($A$492)-1),COLUMN()-1)</f>
        <v>-10.039063000000001</v>
      </c>
      <c r="G500" s="4">
        <f>INDEX('Paste Calib Data'!$1:$1048576,MATCH($A$492,'Paste Calib Data'!$A:$A,0)+(ROW()-ROW($A$492)-1),COLUMN()-1)</f>
        <v>-10.039063000000001</v>
      </c>
      <c r="H500" s="4">
        <f>INDEX('Paste Calib Data'!$1:$1048576,MATCH($A$492,'Paste Calib Data'!$A:$A,0)+(ROW()-ROW($A$492)-1),COLUMN()-1)</f>
        <v>-10.039063000000001</v>
      </c>
      <c r="I500" s="4">
        <f>INDEX('Paste Calib Data'!$1:$1048576,MATCH($A$492,'Paste Calib Data'!$A:$A,0)+(ROW()-ROW($A$492)-1),COLUMN()-1)</f>
        <v>-10.039063000000001</v>
      </c>
      <c r="J500" s="4">
        <f>INDEX('Paste Calib Data'!$1:$1048576,MATCH($A$492,'Paste Calib Data'!$A:$A,0)+(ROW()-ROW($A$492)-1),COLUMN()-1)</f>
        <v>-10.039063000000001</v>
      </c>
      <c r="K500" s="4">
        <f>INDEX('Paste Calib Data'!$1:$1048576,MATCH($A$492,'Paste Calib Data'!$A:$A,0)+(ROW()-ROW($A$492)-1),COLUMN()-1)</f>
        <v>-10.039063000000001</v>
      </c>
      <c r="L500" s="4">
        <f>INDEX('Paste Calib Data'!$1:$1048576,MATCH($A$492,'Paste Calib Data'!$A:$A,0)+(ROW()-ROW($A$492)-1),COLUMN()-1)</f>
        <v>-10.039063000000001</v>
      </c>
      <c r="M500" s="4">
        <f>INDEX('Paste Calib Data'!$1:$1048576,MATCH($A$492,'Paste Calib Data'!$A:$A,0)+(ROW()-ROW($A$492)-1),COLUMN()-1)</f>
        <v>-12.03125</v>
      </c>
      <c r="N500" s="12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12">
        <f t="shared" si="173"/>
        <v>-10.039063000000001</v>
      </c>
      <c r="C501" s="4">
        <f>INDEX('Paste Calib Data'!$1:$1048576,MATCH($A$492,'Paste Calib Data'!$A:$A,0)+(ROW()-ROW($A$492)-1),COLUMN()-1)</f>
        <v>-10.039063000000001</v>
      </c>
      <c r="D501" s="4">
        <f>INDEX('Paste Calib Data'!$1:$1048576,MATCH($A$492,'Paste Calib Data'!$A:$A,0)+(ROW()-ROW($A$492)-1),COLUMN()-1)</f>
        <v>-10.039063000000001</v>
      </c>
      <c r="E501" s="4">
        <f>INDEX('Paste Calib Data'!$1:$1048576,MATCH($A$492,'Paste Calib Data'!$A:$A,0)+(ROW()-ROW($A$492)-1),COLUMN()-1)</f>
        <v>-10.039063000000001</v>
      </c>
      <c r="F501" s="4">
        <f>INDEX('Paste Calib Data'!$1:$1048576,MATCH($A$492,'Paste Calib Data'!$A:$A,0)+(ROW()-ROW($A$492)-1),COLUMN()-1)</f>
        <v>-10.039063000000001</v>
      </c>
      <c r="G501" s="4">
        <f>INDEX('Paste Calib Data'!$1:$1048576,MATCH($A$492,'Paste Calib Data'!$A:$A,0)+(ROW()-ROW($A$492)-1),COLUMN()-1)</f>
        <v>-10.039063000000001</v>
      </c>
      <c r="H501" s="4">
        <f>INDEX('Paste Calib Data'!$1:$1048576,MATCH($A$492,'Paste Calib Data'!$A:$A,0)+(ROW()-ROW($A$492)-1),COLUMN()-1)</f>
        <v>-10.039063000000001</v>
      </c>
      <c r="I501" s="4">
        <f>INDEX('Paste Calib Data'!$1:$1048576,MATCH($A$492,'Paste Calib Data'!$A:$A,0)+(ROW()-ROW($A$492)-1),COLUMN()-1)</f>
        <v>-10.039063000000001</v>
      </c>
      <c r="J501" s="4">
        <f>INDEX('Paste Calib Data'!$1:$1048576,MATCH($A$492,'Paste Calib Data'!$A:$A,0)+(ROW()-ROW($A$492)-1),COLUMN()-1)</f>
        <v>-10.039063000000001</v>
      </c>
      <c r="K501" s="4">
        <f>INDEX('Paste Calib Data'!$1:$1048576,MATCH($A$492,'Paste Calib Data'!$A:$A,0)+(ROW()-ROW($A$492)-1),COLUMN()-1)</f>
        <v>-10.039063000000001</v>
      </c>
      <c r="L501" s="4">
        <f>INDEX('Paste Calib Data'!$1:$1048576,MATCH($A$492,'Paste Calib Data'!$A:$A,0)+(ROW()-ROW($A$492)-1),COLUMN()-1)</f>
        <v>-10.039063000000001</v>
      </c>
      <c r="M501" s="4">
        <f>INDEX('Paste Calib Data'!$1:$1048576,MATCH($A$492,'Paste Calib Data'!$A:$A,0)+(ROW()-ROW($A$492)-1),COLUMN()-1)</f>
        <v>-12.03125</v>
      </c>
      <c r="N501" s="12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12">
        <f t="shared" si="173"/>
        <v>-10.039063000000001</v>
      </c>
      <c r="C502" s="4">
        <f>INDEX('Paste Calib Data'!$1:$1048576,MATCH($A$492,'Paste Calib Data'!$A:$A,0)+(ROW()-ROW($A$492)-1),COLUMN()-1)</f>
        <v>-10.039063000000001</v>
      </c>
      <c r="D502" s="4">
        <f>INDEX('Paste Calib Data'!$1:$1048576,MATCH($A$492,'Paste Calib Data'!$A:$A,0)+(ROW()-ROW($A$492)-1),COLUMN()-1)</f>
        <v>-10.039063000000001</v>
      </c>
      <c r="E502" s="4">
        <f>INDEX('Paste Calib Data'!$1:$1048576,MATCH($A$492,'Paste Calib Data'!$A:$A,0)+(ROW()-ROW($A$492)-1),COLUMN()-1)</f>
        <v>-10.039063000000001</v>
      </c>
      <c r="F502" s="4">
        <f>INDEX('Paste Calib Data'!$1:$1048576,MATCH($A$492,'Paste Calib Data'!$A:$A,0)+(ROW()-ROW($A$492)-1),COLUMN()-1)</f>
        <v>-10.039063000000001</v>
      </c>
      <c r="G502" s="4">
        <f>INDEX('Paste Calib Data'!$1:$1048576,MATCH($A$492,'Paste Calib Data'!$A:$A,0)+(ROW()-ROW($A$492)-1),COLUMN()-1)</f>
        <v>-10.039063000000001</v>
      </c>
      <c r="H502" s="4">
        <f>INDEX('Paste Calib Data'!$1:$1048576,MATCH($A$492,'Paste Calib Data'!$A:$A,0)+(ROW()-ROW($A$492)-1),COLUMN()-1)</f>
        <v>-10.039063000000001</v>
      </c>
      <c r="I502" s="4">
        <f>INDEX('Paste Calib Data'!$1:$1048576,MATCH($A$492,'Paste Calib Data'!$A:$A,0)+(ROW()-ROW($A$492)-1),COLUMN()-1)</f>
        <v>-10.039063000000001</v>
      </c>
      <c r="J502" s="4">
        <f>INDEX('Paste Calib Data'!$1:$1048576,MATCH($A$492,'Paste Calib Data'!$A:$A,0)+(ROW()-ROW($A$492)-1),COLUMN()-1)</f>
        <v>-10.039063000000001</v>
      </c>
      <c r="K502" s="4">
        <f>INDEX('Paste Calib Data'!$1:$1048576,MATCH($A$492,'Paste Calib Data'!$A:$A,0)+(ROW()-ROW($A$492)-1),COLUMN()-1)</f>
        <v>-10.039063000000001</v>
      </c>
      <c r="L502" s="4">
        <f>INDEX('Paste Calib Data'!$1:$1048576,MATCH($A$492,'Paste Calib Data'!$A:$A,0)+(ROW()-ROW($A$492)-1),COLUMN()-1)</f>
        <v>-10.039063000000001</v>
      </c>
      <c r="M502" s="4">
        <f>INDEX('Paste Calib Data'!$1:$1048576,MATCH($A$492,'Paste Calib Data'!$A:$A,0)+(ROW()-ROW($A$492)-1),COLUMN()-1)</f>
        <v>-12.03125</v>
      </c>
      <c r="N502" s="12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12">
        <f t="shared" si="173"/>
        <v>-10.039063000000001</v>
      </c>
      <c r="C503" s="4">
        <f>INDEX('Paste Calib Data'!$1:$1048576,MATCH($A$492,'Paste Calib Data'!$A:$A,0)+(ROW()-ROW($A$492)-1),COLUMN()-1)</f>
        <v>-10.039063000000001</v>
      </c>
      <c r="D503" s="4">
        <f>INDEX('Paste Calib Data'!$1:$1048576,MATCH($A$492,'Paste Calib Data'!$A:$A,0)+(ROW()-ROW($A$492)-1),COLUMN()-1)</f>
        <v>-10.039063000000001</v>
      </c>
      <c r="E503" s="4">
        <f>INDEX('Paste Calib Data'!$1:$1048576,MATCH($A$492,'Paste Calib Data'!$A:$A,0)+(ROW()-ROW($A$492)-1),COLUMN()-1)</f>
        <v>-10.039063000000001</v>
      </c>
      <c r="F503" s="4">
        <f>INDEX('Paste Calib Data'!$1:$1048576,MATCH($A$492,'Paste Calib Data'!$A:$A,0)+(ROW()-ROW($A$492)-1),COLUMN()-1)</f>
        <v>-10.039063000000001</v>
      </c>
      <c r="G503" s="4">
        <f>INDEX('Paste Calib Data'!$1:$1048576,MATCH($A$492,'Paste Calib Data'!$A:$A,0)+(ROW()-ROW($A$492)-1),COLUMN()-1)</f>
        <v>-10.039063000000001</v>
      </c>
      <c r="H503" s="4">
        <f>INDEX('Paste Calib Data'!$1:$1048576,MATCH($A$492,'Paste Calib Data'!$A:$A,0)+(ROW()-ROW($A$492)-1),COLUMN()-1)</f>
        <v>-10.039063000000001</v>
      </c>
      <c r="I503" s="4">
        <f>INDEX('Paste Calib Data'!$1:$1048576,MATCH($A$492,'Paste Calib Data'!$A:$A,0)+(ROW()-ROW($A$492)-1),COLUMN()-1)</f>
        <v>-10.039063000000001</v>
      </c>
      <c r="J503" s="4">
        <f>INDEX('Paste Calib Data'!$1:$1048576,MATCH($A$492,'Paste Calib Data'!$A:$A,0)+(ROW()-ROW($A$492)-1),COLUMN()-1)</f>
        <v>-10.039063000000001</v>
      </c>
      <c r="K503" s="4">
        <f>INDEX('Paste Calib Data'!$1:$1048576,MATCH($A$492,'Paste Calib Data'!$A:$A,0)+(ROW()-ROW($A$492)-1),COLUMN()-1)</f>
        <v>-10.039063000000001</v>
      </c>
      <c r="L503" s="4">
        <f>INDEX('Paste Calib Data'!$1:$1048576,MATCH($A$492,'Paste Calib Data'!$A:$A,0)+(ROW()-ROW($A$492)-1),COLUMN()-1)</f>
        <v>-10.039063000000001</v>
      </c>
      <c r="M503" s="4">
        <f>INDEX('Paste Calib Data'!$1:$1048576,MATCH($A$492,'Paste Calib Data'!$A:$A,0)+(ROW()-ROW($A$492)-1),COLUMN()-1)</f>
        <v>-12.03125</v>
      </c>
      <c r="N503" s="12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12">
        <f t="shared" si="173"/>
        <v>-10.039063000000001</v>
      </c>
      <c r="C504" s="4">
        <f>INDEX('Paste Calib Data'!$1:$1048576,MATCH($A$492,'Paste Calib Data'!$A:$A,0)+(ROW()-ROW($A$492)-1),COLUMN()-1)</f>
        <v>-10.039063000000001</v>
      </c>
      <c r="D504" s="4">
        <f>INDEX('Paste Calib Data'!$1:$1048576,MATCH($A$492,'Paste Calib Data'!$A:$A,0)+(ROW()-ROW($A$492)-1),COLUMN()-1)</f>
        <v>-10.039063000000001</v>
      </c>
      <c r="E504" s="4">
        <f>INDEX('Paste Calib Data'!$1:$1048576,MATCH($A$492,'Paste Calib Data'!$A:$A,0)+(ROW()-ROW($A$492)-1),COLUMN()-1)</f>
        <v>-10.039063000000001</v>
      </c>
      <c r="F504" s="4">
        <f>INDEX('Paste Calib Data'!$1:$1048576,MATCH($A$492,'Paste Calib Data'!$A:$A,0)+(ROW()-ROW($A$492)-1),COLUMN()-1)</f>
        <v>-10.039063000000001</v>
      </c>
      <c r="G504" s="4">
        <f>INDEX('Paste Calib Data'!$1:$1048576,MATCH($A$492,'Paste Calib Data'!$A:$A,0)+(ROW()-ROW($A$492)-1),COLUMN()-1)</f>
        <v>-10.039063000000001</v>
      </c>
      <c r="H504" s="4">
        <f>INDEX('Paste Calib Data'!$1:$1048576,MATCH($A$492,'Paste Calib Data'!$A:$A,0)+(ROW()-ROW($A$492)-1),COLUMN()-1)</f>
        <v>-10.039063000000001</v>
      </c>
      <c r="I504" s="4">
        <f>INDEX('Paste Calib Data'!$1:$1048576,MATCH($A$492,'Paste Calib Data'!$A:$A,0)+(ROW()-ROW($A$492)-1),COLUMN()-1)</f>
        <v>-10.039063000000001</v>
      </c>
      <c r="J504" s="4">
        <f>INDEX('Paste Calib Data'!$1:$1048576,MATCH($A$492,'Paste Calib Data'!$A:$A,0)+(ROW()-ROW($A$492)-1),COLUMN()-1)</f>
        <v>-10.039063000000001</v>
      </c>
      <c r="K504" s="4">
        <f>INDEX('Paste Calib Data'!$1:$1048576,MATCH($A$492,'Paste Calib Data'!$A:$A,0)+(ROW()-ROW($A$492)-1),COLUMN()-1)</f>
        <v>-10.039063000000001</v>
      </c>
      <c r="L504" s="4">
        <f>INDEX('Paste Calib Data'!$1:$1048576,MATCH($A$492,'Paste Calib Data'!$A:$A,0)+(ROW()-ROW($A$492)-1),COLUMN()-1)</f>
        <v>-10.039063000000001</v>
      </c>
      <c r="M504" s="4">
        <f>INDEX('Paste Calib Data'!$1:$1048576,MATCH($A$492,'Paste Calib Data'!$A:$A,0)+(ROW()-ROW($A$492)-1),COLUMN()-1)</f>
        <v>-12.03125</v>
      </c>
      <c r="N504" s="12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12">
        <f t="shared" si="173"/>
        <v>-10.039063000000001</v>
      </c>
      <c r="C505" s="4">
        <f>INDEX('Paste Calib Data'!$1:$1048576,MATCH($A$492,'Paste Calib Data'!$A:$A,0)+(ROW()-ROW($A$492)-1),COLUMN()-1)</f>
        <v>-10.039063000000001</v>
      </c>
      <c r="D505" s="4">
        <f>INDEX('Paste Calib Data'!$1:$1048576,MATCH($A$492,'Paste Calib Data'!$A:$A,0)+(ROW()-ROW($A$492)-1),COLUMN()-1)</f>
        <v>-10.039063000000001</v>
      </c>
      <c r="E505" s="4">
        <f>INDEX('Paste Calib Data'!$1:$1048576,MATCH($A$492,'Paste Calib Data'!$A:$A,0)+(ROW()-ROW($A$492)-1),COLUMN()-1)</f>
        <v>-10.039063000000001</v>
      </c>
      <c r="F505" s="4">
        <f>INDEX('Paste Calib Data'!$1:$1048576,MATCH($A$492,'Paste Calib Data'!$A:$A,0)+(ROW()-ROW($A$492)-1),COLUMN()-1)</f>
        <v>-10.039063000000001</v>
      </c>
      <c r="G505" s="4">
        <f>INDEX('Paste Calib Data'!$1:$1048576,MATCH($A$492,'Paste Calib Data'!$A:$A,0)+(ROW()-ROW($A$492)-1),COLUMN()-1)</f>
        <v>-10.039063000000001</v>
      </c>
      <c r="H505" s="4">
        <f>INDEX('Paste Calib Data'!$1:$1048576,MATCH($A$492,'Paste Calib Data'!$A:$A,0)+(ROW()-ROW($A$492)-1),COLUMN()-1)</f>
        <v>-10.039063000000001</v>
      </c>
      <c r="I505" s="4">
        <f>INDEX('Paste Calib Data'!$1:$1048576,MATCH($A$492,'Paste Calib Data'!$A:$A,0)+(ROW()-ROW($A$492)-1),COLUMN()-1)</f>
        <v>-10.039063000000001</v>
      </c>
      <c r="J505" s="4">
        <f>INDEX('Paste Calib Data'!$1:$1048576,MATCH($A$492,'Paste Calib Data'!$A:$A,0)+(ROW()-ROW($A$492)-1),COLUMN()-1)</f>
        <v>-10.039063000000001</v>
      </c>
      <c r="K505" s="4">
        <f>INDEX('Paste Calib Data'!$1:$1048576,MATCH($A$492,'Paste Calib Data'!$A:$A,0)+(ROW()-ROW($A$492)-1),COLUMN()-1)</f>
        <v>-10.039063000000001</v>
      </c>
      <c r="L505" s="4">
        <f>INDEX('Paste Calib Data'!$1:$1048576,MATCH($A$492,'Paste Calib Data'!$A:$A,0)+(ROW()-ROW($A$492)-1),COLUMN()-1)</f>
        <v>-10.039063000000001</v>
      </c>
      <c r="M505" s="4">
        <f>INDEX('Paste Calib Data'!$1:$1048576,MATCH($A$492,'Paste Calib Data'!$A:$A,0)+(ROW()-ROW($A$492)-1),COLUMN()-1)</f>
        <v>-12.03125</v>
      </c>
      <c r="N505" s="12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12">
        <f t="shared" si="173"/>
        <v>-10.039063000000001</v>
      </c>
      <c r="C506" s="4">
        <f>INDEX('Paste Calib Data'!$1:$1048576,MATCH($A$492,'Paste Calib Data'!$A:$A,0)+(ROW()-ROW($A$492)-1),COLUMN()-1)</f>
        <v>-10.039063000000001</v>
      </c>
      <c r="D506" s="4">
        <f>INDEX('Paste Calib Data'!$1:$1048576,MATCH($A$492,'Paste Calib Data'!$A:$A,0)+(ROW()-ROW($A$492)-1),COLUMN()-1)</f>
        <v>-10.039063000000001</v>
      </c>
      <c r="E506" s="4">
        <f>INDEX('Paste Calib Data'!$1:$1048576,MATCH($A$492,'Paste Calib Data'!$A:$A,0)+(ROW()-ROW($A$492)-1),COLUMN()-1)</f>
        <v>-10.039063000000001</v>
      </c>
      <c r="F506" s="4">
        <f>INDEX('Paste Calib Data'!$1:$1048576,MATCH($A$492,'Paste Calib Data'!$A:$A,0)+(ROW()-ROW($A$492)-1),COLUMN()-1)</f>
        <v>-10.039063000000001</v>
      </c>
      <c r="G506" s="4">
        <f>INDEX('Paste Calib Data'!$1:$1048576,MATCH($A$492,'Paste Calib Data'!$A:$A,0)+(ROW()-ROW($A$492)-1),COLUMN()-1)</f>
        <v>-10.039063000000001</v>
      </c>
      <c r="H506" s="4">
        <f>INDEX('Paste Calib Data'!$1:$1048576,MATCH($A$492,'Paste Calib Data'!$A:$A,0)+(ROW()-ROW($A$492)-1),COLUMN()-1)</f>
        <v>-10.039063000000001</v>
      </c>
      <c r="I506" s="4">
        <f>INDEX('Paste Calib Data'!$1:$1048576,MATCH($A$492,'Paste Calib Data'!$A:$A,0)+(ROW()-ROW($A$492)-1),COLUMN()-1)</f>
        <v>-10.039063000000001</v>
      </c>
      <c r="J506" s="4">
        <f>INDEX('Paste Calib Data'!$1:$1048576,MATCH($A$492,'Paste Calib Data'!$A:$A,0)+(ROW()-ROW($A$492)-1),COLUMN()-1)</f>
        <v>-10.039063000000001</v>
      </c>
      <c r="K506" s="4">
        <f>INDEX('Paste Calib Data'!$1:$1048576,MATCH($A$492,'Paste Calib Data'!$A:$A,0)+(ROW()-ROW($A$492)-1),COLUMN()-1)</f>
        <v>-10.039063000000001</v>
      </c>
      <c r="L506" s="4">
        <f>INDEX('Paste Calib Data'!$1:$1048576,MATCH($A$492,'Paste Calib Data'!$A:$A,0)+(ROW()-ROW($A$492)-1),COLUMN()-1)</f>
        <v>-10.039063000000001</v>
      </c>
      <c r="M506" s="4">
        <f>INDEX('Paste Calib Data'!$1:$1048576,MATCH($A$492,'Paste Calib Data'!$A:$A,0)+(ROW()-ROW($A$492)-1),COLUMN()-1)</f>
        <v>-12.03125</v>
      </c>
      <c r="N506" s="12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12">
        <f t="shared" si="173"/>
        <v>-10.039063000000001</v>
      </c>
      <c r="C507" s="4">
        <f>INDEX('Paste Calib Data'!$1:$1048576,MATCH($A$492,'Paste Calib Data'!$A:$A,0)+(ROW()-ROW($A$492)-1),COLUMN()-1)</f>
        <v>-10.039063000000001</v>
      </c>
      <c r="D507" s="4">
        <f>INDEX('Paste Calib Data'!$1:$1048576,MATCH($A$492,'Paste Calib Data'!$A:$A,0)+(ROW()-ROW($A$492)-1),COLUMN()-1)</f>
        <v>-10.039063000000001</v>
      </c>
      <c r="E507" s="4">
        <f>INDEX('Paste Calib Data'!$1:$1048576,MATCH($A$492,'Paste Calib Data'!$A:$A,0)+(ROW()-ROW($A$492)-1),COLUMN()-1)</f>
        <v>-10.039063000000001</v>
      </c>
      <c r="F507" s="4">
        <f>INDEX('Paste Calib Data'!$1:$1048576,MATCH($A$492,'Paste Calib Data'!$A:$A,0)+(ROW()-ROW($A$492)-1),COLUMN()-1)</f>
        <v>-10.039063000000001</v>
      </c>
      <c r="G507" s="4">
        <f>INDEX('Paste Calib Data'!$1:$1048576,MATCH($A$492,'Paste Calib Data'!$A:$A,0)+(ROW()-ROW($A$492)-1),COLUMN()-1)</f>
        <v>-10.039063000000001</v>
      </c>
      <c r="H507" s="4">
        <f>INDEX('Paste Calib Data'!$1:$1048576,MATCH($A$492,'Paste Calib Data'!$A:$A,0)+(ROW()-ROW($A$492)-1),COLUMN()-1)</f>
        <v>-10.039063000000001</v>
      </c>
      <c r="I507" s="4">
        <f>INDEX('Paste Calib Data'!$1:$1048576,MATCH($A$492,'Paste Calib Data'!$A:$A,0)+(ROW()-ROW($A$492)-1),COLUMN()-1)</f>
        <v>-10.039063000000001</v>
      </c>
      <c r="J507" s="4">
        <f>INDEX('Paste Calib Data'!$1:$1048576,MATCH($A$492,'Paste Calib Data'!$A:$A,0)+(ROW()-ROW($A$492)-1),COLUMN()-1)</f>
        <v>-10.039063000000001</v>
      </c>
      <c r="K507" s="4">
        <f>INDEX('Paste Calib Data'!$1:$1048576,MATCH($A$492,'Paste Calib Data'!$A:$A,0)+(ROW()-ROW($A$492)-1),COLUMN()-1)</f>
        <v>-10.039063000000001</v>
      </c>
      <c r="L507" s="4">
        <f>INDEX('Paste Calib Data'!$1:$1048576,MATCH($A$492,'Paste Calib Data'!$A:$A,0)+(ROW()-ROW($A$492)-1),COLUMN()-1)</f>
        <v>-10.039063000000001</v>
      </c>
      <c r="M507" s="4">
        <f>INDEX('Paste Calib Data'!$1:$1048576,MATCH($A$492,'Paste Calib Data'!$A:$A,0)+(ROW()-ROW($A$492)-1),COLUMN()-1)</f>
        <v>-12.03125</v>
      </c>
      <c r="N507" s="12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12">
        <f t="shared" si="173"/>
        <v>-10.039063000000001</v>
      </c>
      <c r="C508" s="4">
        <f>INDEX('Paste Calib Data'!$1:$1048576,MATCH($A$492,'Paste Calib Data'!$A:$A,0)+(ROW()-ROW($A$492)-1),COLUMN()-1)</f>
        <v>-10.039063000000001</v>
      </c>
      <c r="D508" s="4">
        <f>INDEX('Paste Calib Data'!$1:$1048576,MATCH($A$492,'Paste Calib Data'!$A:$A,0)+(ROW()-ROW($A$492)-1),COLUMN()-1)</f>
        <v>-10.039063000000001</v>
      </c>
      <c r="E508" s="4">
        <f>INDEX('Paste Calib Data'!$1:$1048576,MATCH($A$492,'Paste Calib Data'!$A:$A,0)+(ROW()-ROW($A$492)-1),COLUMN()-1)</f>
        <v>-10.039063000000001</v>
      </c>
      <c r="F508" s="4">
        <f>INDEX('Paste Calib Data'!$1:$1048576,MATCH($A$492,'Paste Calib Data'!$A:$A,0)+(ROW()-ROW($A$492)-1),COLUMN()-1)</f>
        <v>-10.039063000000001</v>
      </c>
      <c r="G508" s="4">
        <f>INDEX('Paste Calib Data'!$1:$1048576,MATCH($A$492,'Paste Calib Data'!$A:$A,0)+(ROW()-ROW($A$492)-1),COLUMN()-1)</f>
        <v>-10.039063000000001</v>
      </c>
      <c r="H508" s="4">
        <f>INDEX('Paste Calib Data'!$1:$1048576,MATCH($A$492,'Paste Calib Data'!$A:$A,0)+(ROW()-ROW($A$492)-1),COLUMN()-1)</f>
        <v>-10.039063000000001</v>
      </c>
      <c r="I508" s="4">
        <f>INDEX('Paste Calib Data'!$1:$1048576,MATCH($A$492,'Paste Calib Data'!$A:$A,0)+(ROW()-ROW($A$492)-1),COLUMN()-1)</f>
        <v>-10.039063000000001</v>
      </c>
      <c r="J508" s="4">
        <f>INDEX('Paste Calib Data'!$1:$1048576,MATCH($A$492,'Paste Calib Data'!$A:$A,0)+(ROW()-ROW($A$492)-1),COLUMN()-1)</f>
        <v>-10.039063000000001</v>
      </c>
      <c r="K508" s="4">
        <f>INDEX('Paste Calib Data'!$1:$1048576,MATCH($A$492,'Paste Calib Data'!$A:$A,0)+(ROW()-ROW($A$492)-1),COLUMN()-1)</f>
        <v>-10.039063000000001</v>
      </c>
      <c r="L508" s="4">
        <f>INDEX('Paste Calib Data'!$1:$1048576,MATCH($A$492,'Paste Calib Data'!$A:$A,0)+(ROW()-ROW($A$492)-1),COLUMN()-1)</f>
        <v>-10.039063000000001</v>
      </c>
      <c r="M508" s="4">
        <f>INDEX('Paste Calib Data'!$1:$1048576,MATCH($A$492,'Paste Calib Data'!$A:$A,0)+(ROW()-ROW($A$492)-1),COLUMN()-1)</f>
        <v>-12.03125</v>
      </c>
      <c r="N508" s="12">
        <f t="shared" si="174"/>
        <v>-12.03125</v>
      </c>
    </row>
    <row r="509" spans="1:14" x14ac:dyDescent="0.25">
      <c r="A509" s="13">
        <f>A508+1</f>
        <v>3201</v>
      </c>
      <c r="B509" s="12">
        <f>B508</f>
        <v>-10.039063000000001</v>
      </c>
      <c r="C509" s="12">
        <f>C508</f>
        <v>-10.039063000000001</v>
      </c>
      <c r="D509" s="12">
        <f t="shared" ref="D509:N509" si="175">D508</f>
        <v>-10.039063000000001</v>
      </c>
      <c r="E509" s="12">
        <f t="shared" si="175"/>
        <v>-10.039063000000001</v>
      </c>
      <c r="F509" s="12">
        <f t="shared" si="175"/>
        <v>-10.039063000000001</v>
      </c>
      <c r="G509" s="12">
        <f t="shared" si="175"/>
        <v>-10.039063000000001</v>
      </c>
      <c r="H509" s="12">
        <f t="shared" si="175"/>
        <v>-10.039063000000001</v>
      </c>
      <c r="I509" s="12">
        <f t="shared" si="175"/>
        <v>-10.039063000000001</v>
      </c>
      <c r="J509" s="12">
        <f t="shared" si="175"/>
        <v>-10.039063000000001</v>
      </c>
      <c r="K509" s="12">
        <f t="shared" si="175"/>
        <v>-10.039063000000001</v>
      </c>
      <c r="L509" s="12">
        <f t="shared" si="175"/>
        <v>-10.039063000000001</v>
      </c>
      <c r="M509" s="12">
        <f t="shared" si="175"/>
        <v>-12.03125</v>
      </c>
      <c r="N509" s="12">
        <f t="shared" si="175"/>
        <v>-12.03125</v>
      </c>
    </row>
    <row r="511" spans="1:14" x14ac:dyDescent="0.25">
      <c r="A511" s="17" t="s">
        <v>280</v>
      </c>
      <c r="B511" s="51" t="str">
        <f>INDEX('Paste Calib Data'!$1:$1048576,MATCH($A$511,'Paste Calib Data'!$A:$A,0)+(ROW()-ROW($A$511)),COLUMN())</f>
        <v>Timing, Boost Adjust Multiplier</v>
      </c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13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13">
        <f>M513+1</f>
        <v>18.2</v>
      </c>
    </row>
    <row r="514" spans="1:19" x14ac:dyDescent="0.25">
      <c r="A514" s="13">
        <f>A515-1</f>
        <v>998</v>
      </c>
      <c r="B514" s="13">
        <f>B515</f>
        <v>0</v>
      </c>
      <c r="C514" s="13">
        <f t="shared" ref="C514:N514" si="176">C515</f>
        <v>0</v>
      </c>
      <c r="D514" s="13">
        <f t="shared" si="176"/>
        <v>0</v>
      </c>
      <c r="E514" s="13">
        <f t="shared" si="176"/>
        <v>0</v>
      </c>
      <c r="F514" s="13">
        <f t="shared" si="176"/>
        <v>0</v>
      </c>
      <c r="G514" s="13">
        <f t="shared" si="176"/>
        <v>0</v>
      </c>
      <c r="H514" s="13">
        <f t="shared" si="176"/>
        <v>0</v>
      </c>
      <c r="I514" s="13">
        <f t="shared" si="176"/>
        <v>0</v>
      </c>
      <c r="J514" s="13">
        <f t="shared" si="176"/>
        <v>0</v>
      </c>
      <c r="K514" s="13">
        <f t="shared" si="176"/>
        <v>0</v>
      </c>
      <c r="L514" s="13">
        <f t="shared" si="176"/>
        <v>0</v>
      </c>
      <c r="M514" s="13">
        <f t="shared" si="176"/>
        <v>0</v>
      </c>
      <c r="N514" s="13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12">
        <f t="shared" ref="B515:B520" si="177">C515</f>
        <v>0</v>
      </c>
      <c r="C515" s="4">
        <f>INDEX('Paste Calib Data'!$1:$1048576,MATCH($A$511,'Paste Calib Data'!$A:$A,0)+(ROW()-ROW($A$511)-1),COLUMN()-1)</f>
        <v>0</v>
      </c>
      <c r="D515" s="4">
        <f>INDEX('Paste Calib Data'!$1:$1048576,MATCH($A$511,'Paste Calib Data'!$A:$A,0)+(ROW()-ROW($A$511)-1),COLUMN()-1)</f>
        <v>0</v>
      </c>
      <c r="E515" s="4">
        <f>INDEX('Paste Calib Data'!$1:$1048576,MATCH($A$511,'Paste Calib Data'!$A:$A,0)+(ROW()-ROW($A$511)-1),COLUMN()-1)</f>
        <v>0</v>
      </c>
      <c r="F515" s="4">
        <f>INDEX('Paste Calib Data'!$1:$1048576,MATCH($A$511,'Paste Calib Data'!$A:$A,0)+(ROW()-ROW($A$511)-1),COLUMN()-1)</f>
        <v>0</v>
      </c>
      <c r="G515" s="4">
        <f>INDEX('Paste Calib Data'!$1:$1048576,MATCH($A$511,'Paste Calib Data'!$A:$A,0)+(ROW()-ROW($A$511)-1),COLUMN()-1)</f>
        <v>0</v>
      </c>
      <c r="H515" s="4">
        <f>INDEX('Paste Calib Data'!$1:$1048576,MATCH($A$511,'Paste Calib Data'!$A:$A,0)+(ROW()-ROW($A$511)-1),COLUMN()-1)</f>
        <v>0</v>
      </c>
      <c r="I515" s="4">
        <f>INDEX('Paste Calib Data'!$1:$1048576,MATCH($A$511,'Paste Calib Data'!$A:$A,0)+(ROW()-ROW($A$511)-1),COLUMN()-1)</f>
        <v>0</v>
      </c>
      <c r="J515" s="4">
        <f>INDEX('Paste Calib Data'!$1:$1048576,MATCH($A$511,'Paste Calib Data'!$A:$A,0)+(ROW()-ROW($A$511)-1),COLUMN()-1)</f>
        <v>0</v>
      </c>
      <c r="K515" s="4">
        <f>INDEX('Paste Calib Data'!$1:$1048576,MATCH($A$511,'Paste Calib Data'!$A:$A,0)+(ROW()-ROW($A$511)-1),COLUMN()-1)</f>
        <v>0</v>
      </c>
      <c r="L515" s="4">
        <f>INDEX('Paste Calib Data'!$1:$1048576,MATCH($A$511,'Paste Calib Data'!$A:$A,0)+(ROW()-ROW($A$511)-1),COLUMN()-1)</f>
        <v>0</v>
      </c>
      <c r="M515" s="4">
        <f>INDEX('Paste Calib Data'!$1:$1048576,MATCH($A$511,'Paste Calib Data'!$A:$A,0)+(ROW()-ROW($A$511)-1),COLUMN()-1)</f>
        <v>0</v>
      </c>
      <c r="N515" s="12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12">
        <f t="shared" si="177"/>
        <v>0</v>
      </c>
      <c r="C516" s="4">
        <f>INDEX('Paste Calib Data'!$1:$1048576,MATCH($A$511,'Paste Calib Data'!$A:$A,0)+(ROW()-ROW($A$511)-1),COLUMN()-1)</f>
        <v>0</v>
      </c>
      <c r="D516" s="4">
        <f>INDEX('Paste Calib Data'!$1:$1048576,MATCH($A$511,'Paste Calib Data'!$A:$A,0)+(ROW()-ROW($A$511)-1),COLUMN()-1)</f>
        <v>0</v>
      </c>
      <c r="E516" s="4">
        <f>INDEX('Paste Calib Data'!$1:$1048576,MATCH($A$511,'Paste Calib Data'!$A:$A,0)+(ROW()-ROW($A$511)-1),COLUMN()-1)</f>
        <v>0</v>
      </c>
      <c r="F516" s="4">
        <f>INDEX('Paste Calib Data'!$1:$1048576,MATCH($A$511,'Paste Calib Data'!$A:$A,0)+(ROW()-ROW($A$511)-1),COLUMN()-1)</f>
        <v>0</v>
      </c>
      <c r="G516" s="4">
        <f>INDEX('Paste Calib Data'!$1:$1048576,MATCH($A$511,'Paste Calib Data'!$A:$A,0)+(ROW()-ROW($A$511)-1),COLUMN()-1)</f>
        <v>1.0000020000000001</v>
      </c>
      <c r="H516" s="4">
        <f>INDEX('Paste Calib Data'!$1:$1048576,MATCH($A$511,'Paste Calib Data'!$A:$A,0)+(ROW()-ROW($A$511)-1),COLUMN()-1)</f>
        <v>1.3000510000000001</v>
      </c>
      <c r="I516" s="4">
        <f>INDEX('Paste Calib Data'!$1:$1048576,MATCH($A$511,'Paste Calib Data'!$A:$A,0)+(ROW()-ROW($A$511)-1),COLUMN()-1)</f>
        <v>1.199953</v>
      </c>
      <c r="J516" s="4">
        <f>INDEX('Paste Calib Data'!$1:$1048576,MATCH($A$511,'Paste Calib Data'!$A:$A,0)+(ROW()-ROW($A$511)-1),COLUMN()-1)</f>
        <v>1.0000020000000001</v>
      </c>
      <c r="K516" s="4">
        <f>INDEX('Paste Calib Data'!$1:$1048576,MATCH($A$511,'Paste Calib Data'!$A:$A,0)+(ROW()-ROW($A$511)-1),COLUMN()-1)</f>
        <v>0</v>
      </c>
      <c r="L516" s="4">
        <f>INDEX('Paste Calib Data'!$1:$1048576,MATCH($A$511,'Paste Calib Data'!$A:$A,0)+(ROW()-ROW($A$511)-1),COLUMN()-1)</f>
        <v>0</v>
      </c>
      <c r="M516" s="4">
        <f>INDEX('Paste Calib Data'!$1:$1048576,MATCH($A$511,'Paste Calib Data'!$A:$A,0)+(ROW()-ROW($A$511)-1),COLUMN()-1)</f>
        <v>0</v>
      </c>
      <c r="N516" s="12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12">
        <f t="shared" si="177"/>
        <v>0</v>
      </c>
      <c r="C517" s="4">
        <f>INDEX('Paste Calib Data'!$1:$1048576,MATCH($A$511,'Paste Calib Data'!$A:$A,0)+(ROW()-ROW($A$511)-1),COLUMN()-1)</f>
        <v>0</v>
      </c>
      <c r="D517" s="4">
        <f>INDEX('Paste Calib Data'!$1:$1048576,MATCH($A$511,'Paste Calib Data'!$A:$A,0)+(ROW()-ROW($A$511)-1),COLUMN()-1)</f>
        <v>0</v>
      </c>
      <c r="E517" s="4">
        <f>INDEX('Paste Calib Data'!$1:$1048576,MATCH($A$511,'Paste Calib Data'!$A:$A,0)+(ROW()-ROW($A$511)-1),COLUMN()-1)</f>
        <v>0</v>
      </c>
      <c r="F517" s="4">
        <f>INDEX('Paste Calib Data'!$1:$1048576,MATCH($A$511,'Paste Calib Data'!$A:$A,0)+(ROW()-ROW($A$511)-1),COLUMN()-1)</f>
        <v>0</v>
      </c>
      <c r="G517" s="4">
        <f>INDEX('Paste Calib Data'!$1:$1048576,MATCH($A$511,'Paste Calib Data'!$A:$A,0)+(ROW()-ROW($A$511)-1),COLUMN()-1)</f>
        <v>1.0000020000000001</v>
      </c>
      <c r="H517" s="4">
        <f>INDEX('Paste Calib Data'!$1:$1048576,MATCH($A$511,'Paste Calib Data'!$A:$A,0)+(ROW()-ROW($A$511)-1),COLUMN()-1)</f>
        <v>1.3000510000000001</v>
      </c>
      <c r="I517" s="4">
        <f>INDEX('Paste Calib Data'!$1:$1048576,MATCH($A$511,'Paste Calib Data'!$A:$A,0)+(ROW()-ROW($A$511)-1),COLUMN()-1)</f>
        <v>1.3000510000000001</v>
      </c>
      <c r="J517" s="4">
        <f>INDEX('Paste Calib Data'!$1:$1048576,MATCH($A$511,'Paste Calib Data'!$A:$A,0)+(ROW()-ROW($A$511)-1),COLUMN()-1)</f>
        <v>1.3000510000000001</v>
      </c>
      <c r="K517" s="4">
        <f>INDEX('Paste Calib Data'!$1:$1048576,MATCH($A$511,'Paste Calib Data'!$A:$A,0)+(ROW()-ROW($A$511)-1),COLUMN()-1)</f>
        <v>1.199953</v>
      </c>
      <c r="L517" s="4">
        <f>INDEX('Paste Calib Data'!$1:$1048576,MATCH($A$511,'Paste Calib Data'!$A:$A,0)+(ROW()-ROW($A$511)-1),COLUMN()-1)</f>
        <v>1.0000020000000001</v>
      </c>
      <c r="M517" s="4">
        <f>INDEX('Paste Calib Data'!$1:$1048576,MATCH($A$511,'Paste Calib Data'!$A:$A,0)+(ROW()-ROW($A$511)-1),COLUMN()-1)</f>
        <v>0</v>
      </c>
      <c r="N517" s="12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12">
        <f t="shared" si="177"/>
        <v>0</v>
      </c>
      <c r="C518" s="4">
        <f>INDEX('Paste Calib Data'!$1:$1048576,MATCH($A$511,'Paste Calib Data'!$A:$A,0)+(ROW()-ROW($A$511)-1),COLUMN()-1)</f>
        <v>0</v>
      </c>
      <c r="D518" s="4">
        <f>INDEX('Paste Calib Data'!$1:$1048576,MATCH($A$511,'Paste Calib Data'!$A:$A,0)+(ROW()-ROW($A$511)-1),COLUMN()-1)</f>
        <v>0</v>
      </c>
      <c r="E518" s="4">
        <f>INDEX('Paste Calib Data'!$1:$1048576,MATCH($A$511,'Paste Calib Data'!$A:$A,0)+(ROW()-ROW($A$511)-1),COLUMN()-1)</f>
        <v>0</v>
      </c>
      <c r="F518" s="4">
        <f>INDEX('Paste Calib Data'!$1:$1048576,MATCH($A$511,'Paste Calib Data'!$A:$A,0)+(ROW()-ROW($A$511)-1),COLUMN()-1)</f>
        <v>0</v>
      </c>
      <c r="G518" s="4">
        <f>INDEX('Paste Calib Data'!$1:$1048576,MATCH($A$511,'Paste Calib Data'!$A:$A,0)+(ROW()-ROW($A$511)-1),COLUMN()-1)</f>
        <v>0</v>
      </c>
      <c r="H518" s="4">
        <f>INDEX('Paste Calib Data'!$1:$1048576,MATCH($A$511,'Paste Calib Data'!$A:$A,0)+(ROW()-ROW($A$511)-1),COLUMN()-1)</f>
        <v>1.0000020000000001</v>
      </c>
      <c r="I518" s="4">
        <f>INDEX('Paste Calib Data'!$1:$1048576,MATCH($A$511,'Paste Calib Data'!$A:$A,0)+(ROW()-ROW($A$511)-1),COLUMN()-1)</f>
        <v>1.3000510000000001</v>
      </c>
      <c r="J518" s="4">
        <f>INDEX('Paste Calib Data'!$1:$1048576,MATCH($A$511,'Paste Calib Data'!$A:$A,0)+(ROW()-ROW($A$511)-1),COLUMN()-1)</f>
        <v>1.3000510000000001</v>
      </c>
      <c r="K518" s="4">
        <f>INDEX('Paste Calib Data'!$1:$1048576,MATCH($A$511,'Paste Calib Data'!$A:$A,0)+(ROW()-ROW($A$511)-1),COLUMN()-1)</f>
        <v>1.199953</v>
      </c>
      <c r="L518" s="4">
        <f>INDEX('Paste Calib Data'!$1:$1048576,MATCH($A$511,'Paste Calib Data'!$A:$A,0)+(ROW()-ROW($A$511)-1),COLUMN()-1)</f>
        <v>1.0000020000000001</v>
      </c>
      <c r="M518" s="4">
        <f>INDEX('Paste Calib Data'!$1:$1048576,MATCH($A$511,'Paste Calib Data'!$A:$A,0)+(ROW()-ROW($A$511)-1),COLUMN()-1)</f>
        <v>0</v>
      </c>
      <c r="N518" s="12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12">
        <f t="shared" si="177"/>
        <v>0</v>
      </c>
      <c r="C519" s="4">
        <f>INDEX('Paste Calib Data'!$1:$1048576,MATCH($A$511,'Paste Calib Data'!$A:$A,0)+(ROW()-ROW($A$511)-1),COLUMN()-1)</f>
        <v>0</v>
      </c>
      <c r="D519" s="4">
        <f>INDEX('Paste Calib Data'!$1:$1048576,MATCH($A$511,'Paste Calib Data'!$A:$A,0)+(ROW()-ROW($A$511)-1),COLUMN()-1)</f>
        <v>0</v>
      </c>
      <c r="E519" s="4">
        <f>INDEX('Paste Calib Data'!$1:$1048576,MATCH($A$511,'Paste Calib Data'!$A:$A,0)+(ROW()-ROW($A$511)-1),COLUMN()-1)</f>
        <v>0</v>
      </c>
      <c r="F519" s="4">
        <f>INDEX('Paste Calib Data'!$1:$1048576,MATCH($A$511,'Paste Calib Data'!$A:$A,0)+(ROW()-ROW($A$511)-1),COLUMN()-1)</f>
        <v>0</v>
      </c>
      <c r="G519" s="4">
        <f>INDEX('Paste Calib Data'!$1:$1048576,MATCH($A$511,'Paste Calib Data'!$A:$A,0)+(ROW()-ROW($A$511)-1),COLUMN()-1)</f>
        <v>0</v>
      </c>
      <c r="H519" s="4">
        <f>INDEX('Paste Calib Data'!$1:$1048576,MATCH($A$511,'Paste Calib Data'!$A:$A,0)+(ROW()-ROW($A$511)-1),COLUMN()-1)</f>
        <v>1.0000020000000001</v>
      </c>
      <c r="I519" s="4">
        <f>INDEX('Paste Calib Data'!$1:$1048576,MATCH($A$511,'Paste Calib Data'!$A:$A,0)+(ROW()-ROW($A$511)-1),COLUMN()-1)</f>
        <v>1.199953</v>
      </c>
      <c r="J519" s="4">
        <f>INDEX('Paste Calib Data'!$1:$1048576,MATCH($A$511,'Paste Calib Data'!$A:$A,0)+(ROW()-ROW($A$511)-1),COLUMN()-1)</f>
        <v>1.3000510000000001</v>
      </c>
      <c r="K519" s="4">
        <f>INDEX('Paste Calib Data'!$1:$1048576,MATCH($A$511,'Paste Calib Data'!$A:$A,0)+(ROW()-ROW($A$511)-1),COLUMN()-1)</f>
        <v>1.199953</v>
      </c>
      <c r="L519" s="4">
        <f>INDEX('Paste Calib Data'!$1:$1048576,MATCH($A$511,'Paste Calib Data'!$A:$A,0)+(ROW()-ROW($A$511)-1),COLUMN()-1)</f>
        <v>1.199953</v>
      </c>
      <c r="M519" s="4">
        <f>INDEX('Paste Calib Data'!$1:$1048576,MATCH($A$511,'Paste Calib Data'!$A:$A,0)+(ROW()-ROW($A$511)-1),COLUMN()-1)</f>
        <v>0</v>
      </c>
      <c r="N519" s="12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12">
        <f t="shared" si="177"/>
        <v>0</v>
      </c>
      <c r="C520" s="4">
        <f>INDEX('Paste Calib Data'!$1:$1048576,MATCH($A$511,'Paste Calib Data'!$A:$A,0)+(ROW()-ROW($A$511)-1),COLUMN()-1)</f>
        <v>0</v>
      </c>
      <c r="D520" s="4">
        <f>INDEX('Paste Calib Data'!$1:$1048576,MATCH($A$511,'Paste Calib Data'!$A:$A,0)+(ROW()-ROW($A$511)-1),COLUMN()-1)</f>
        <v>0</v>
      </c>
      <c r="E520" s="4">
        <f>INDEX('Paste Calib Data'!$1:$1048576,MATCH($A$511,'Paste Calib Data'!$A:$A,0)+(ROW()-ROW($A$511)-1),COLUMN()-1)</f>
        <v>0</v>
      </c>
      <c r="F520" s="4">
        <f>INDEX('Paste Calib Data'!$1:$1048576,MATCH($A$511,'Paste Calib Data'!$A:$A,0)+(ROW()-ROW($A$511)-1),COLUMN()-1)</f>
        <v>0</v>
      </c>
      <c r="G520" s="4">
        <f>INDEX('Paste Calib Data'!$1:$1048576,MATCH($A$511,'Paste Calib Data'!$A:$A,0)+(ROW()-ROW($A$511)-1),COLUMN()-1)</f>
        <v>0</v>
      </c>
      <c r="H520" s="4">
        <f>INDEX('Paste Calib Data'!$1:$1048576,MATCH($A$511,'Paste Calib Data'!$A:$A,0)+(ROW()-ROW($A$511)-1),COLUMN()-1)</f>
        <v>1.0000020000000001</v>
      </c>
      <c r="I520" s="4">
        <f>INDEX('Paste Calib Data'!$1:$1048576,MATCH($A$511,'Paste Calib Data'!$A:$A,0)+(ROW()-ROW($A$511)-1),COLUMN()-1)</f>
        <v>1.199953</v>
      </c>
      <c r="J520" s="4">
        <f>INDEX('Paste Calib Data'!$1:$1048576,MATCH($A$511,'Paste Calib Data'!$A:$A,0)+(ROW()-ROW($A$511)-1),COLUMN()-1)</f>
        <v>1.3000510000000001</v>
      </c>
      <c r="K520" s="4">
        <f>INDEX('Paste Calib Data'!$1:$1048576,MATCH($A$511,'Paste Calib Data'!$A:$A,0)+(ROW()-ROW($A$511)-1),COLUMN()-1)</f>
        <v>1.199953</v>
      </c>
      <c r="L520" s="4">
        <f>INDEX('Paste Calib Data'!$1:$1048576,MATCH($A$511,'Paste Calib Data'!$A:$A,0)+(ROW()-ROW($A$511)-1),COLUMN()-1)</f>
        <v>1.199953</v>
      </c>
      <c r="M520" s="4">
        <f>INDEX('Paste Calib Data'!$1:$1048576,MATCH($A$511,'Paste Calib Data'!$A:$A,0)+(ROW()-ROW($A$511)-1),COLUMN()-1)</f>
        <v>0</v>
      </c>
      <c r="N520" s="12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12">
        <f>C521</f>
        <v>0</v>
      </c>
      <c r="C521" s="4">
        <f>INDEX('Paste Calib Data'!$1:$1048576,MATCH($A$511,'Paste Calib Data'!$A:$A,0)+(ROW()-ROW($A$511)-1),COLUMN()-1)</f>
        <v>0</v>
      </c>
      <c r="D521" s="4">
        <f>INDEX('Paste Calib Data'!$1:$1048576,MATCH($A$511,'Paste Calib Data'!$A:$A,0)+(ROW()-ROW($A$511)-1),COLUMN()-1)</f>
        <v>0</v>
      </c>
      <c r="E521" s="4">
        <f>INDEX('Paste Calib Data'!$1:$1048576,MATCH($A$511,'Paste Calib Data'!$A:$A,0)+(ROW()-ROW($A$511)-1),COLUMN()-1)</f>
        <v>0</v>
      </c>
      <c r="F521" s="4">
        <f>INDEX('Paste Calib Data'!$1:$1048576,MATCH($A$511,'Paste Calib Data'!$A:$A,0)+(ROW()-ROW($A$511)-1),COLUMN()-1)</f>
        <v>0</v>
      </c>
      <c r="G521" s="4">
        <f>INDEX('Paste Calib Data'!$1:$1048576,MATCH($A$511,'Paste Calib Data'!$A:$A,0)+(ROW()-ROW($A$511)-1),COLUMN()-1)</f>
        <v>0</v>
      </c>
      <c r="H521" s="4">
        <f>INDEX('Paste Calib Data'!$1:$1048576,MATCH($A$511,'Paste Calib Data'!$A:$A,0)+(ROW()-ROW($A$511)-1),COLUMN()-1)</f>
        <v>0</v>
      </c>
      <c r="I521" s="4">
        <f>INDEX('Paste Calib Data'!$1:$1048576,MATCH($A$511,'Paste Calib Data'!$A:$A,0)+(ROW()-ROW($A$511)-1),COLUMN()-1)</f>
        <v>0</v>
      </c>
      <c r="J521" s="4">
        <f>INDEX('Paste Calib Data'!$1:$1048576,MATCH($A$511,'Paste Calib Data'!$A:$A,0)+(ROW()-ROW($A$511)-1),COLUMN()-1)</f>
        <v>0</v>
      </c>
      <c r="K521" s="4">
        <f>INDEX('Paste Calib Data'!$1:$1048576,MATCH($A$511,'Paste Calib Data'!$A:$A,0)+(ROW()-ROW($A$511)-1),COLUMN()-1)</f>
        <v>0</v>
      </c>
      <c r="L521" s="4">
        <f>INDEX('Paste Calib Data'!$1:$1048576,MATCH($A$511,'Paste Calib Data'!$A:$A,0)+(ROW()-ROW($A$511)-1),COLUMN()-1)</f>
        <v>0</v>
      </c>
      <c r="M521" s="4">
        <f>INDEX('Paste Calib Data'!$1:$1048576,MATCH($A$511,'Paste Calib Data'!$A:$A,0)+(ROW()-ROW($A$511)-1),COLUMN()-1)</f>
        <v>0</v>
      </c>
      <c r="N521" s="12">
        <f t="shared" si="178"/>
        <v>0</v>
      </c>
    </row>
    <row r="522" spans="1:19" x14ac:dyDescent="0.25">
      <c r="A522" s="13">
        <f>A521+1</f>
        <v>3001</v>
      </c>
      <c r="B522" s="12">
        <f>B521</f>
        <v>0</v>
      </c>
      <c r="C522" s="12">
        <f>C521</f>
        <v>0</v>
      </c>
      <c r="D522" s="12">
        <f t="shared" ref="D522:N522" si="179">D521</f>
        <v>0</v>
      </c>
      <c r="E522" s="12">
        <f t="shared" si="179"/>
        <v>0</v>
      </c>
      <c r="F522" s="12">
        <f t="shared" si="179"/>
        <v>0</v>
      </c>
      <c r="G522" s="12">
        <f t="shared" si="179"/>
        <v>0</v>
      </c>
      <c r="H522" s="12">
        <f t="shared" si="179"/>
        <v>0</v>
      </c>
      <c r="I522" s="12">
        <f t="shared" si="179"/>
        <v>0</v>
      </c>
      <c r="J522" s="12">
        <f t="shared" si="179"/>
        <v>0</v>
      </c>
      <c r="K522" s="12">
        <f t="shared" si="179"/>
        <v>0</v>
      </c>
      <c r="L522" s="12">
        <f t="shared" si="179"/>
        <v>0</v>
      </c>
      <c r="M522" s="12">
        <f t="shared" si="179"/>
        <v>0</v>
      </c>
      <c r="N522" s="12">
        <f t="shared" si="179"/>
        <v>0</v>
      </c>
    </row>
    <row r="524" spans="1:19" x14ac:dyDescent="0.25">
      <c r="A524" s="17" t="s">
        <v>290</v>
      </c>
      <c r="B524" s="51" t="str">
        <f>INDEX('Paste Calib Data'!$1:$1048576,MATCH($A$524,'Paste Calib Data'!$A:$A,0)+(ROW()-ROW($A$524)),COLUMN())</f>
        <v>Timing, Minimum</v>
      </c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13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13">
        <f>R526+1</f>
        <v>151</v>
      </c>
    </row>
    <row r="527" spans="1:19" x14ac:dyDescent="0.25">
      <c r="A527" s="13">
        <f>A528-1</f>
        <v>499</v>
      </c>
      <c r="B527" s="12">
        <f>B528</f>
        <v>-14.960938000000001</v>
      </c>
      <c r="C527" s="12">
        <f t="shared" ref="C527:S527" si="180">C528</f>
        <v>-14.960938000000001</v>
      </c>
      <c r="D527" s="12">
        <f t="shared" si="180"/>
        <v>-14.960938000000001</v>
      </c>
      <c r="E527" s="12">
        <f t="shared" si="180"/>
        <v>-14.960938000000001</v>
      </c>
      <c r="F527" s="12">
        <f t="shared" si="180"/>
        <v>-14.960938000000001</v>
      </c>
      <c r="G527" s="12">
        <f t="shared" si="180"/>
        <v>-14.960938000000001</v>
      </c>
      <c r="H527" s="12">
        <f t="shared" si="180"/>
        <v>-14.960938000000001</v>
      </c>
      <c r="I527" s="12">
        <f t="shared" si="180"/>
        <v>-14.960938000000001</v>
      </c>
      <c r="J527" s="12">
        <f t="shared" si="180"/>
        <v>-14.960938000000001</v>
      </c>
      <c r="K527" s="12">
        <f t="shared" si="180"/>
        <v>-14.960938000000001</v>
      </c>
      <c r="L527" s="12">
        <f t="shared" si="180"/>
        <v>-14.960938000000001</v>
      </c>
      <c r="M527" s="12">
        <f t="shared" si="180"/>
        <v>-14.960938000000001</v>
      </c>
      <c r="N527" s="12">
        <f t="shared" si="180"/>
        <v>-14.960938000000001</v>
      </c>
      <c r="O527" s="12">
        <f t="shared" si="180"/>
        <v>-14.960938000000001</v>
      </c>
      <c r="P527" s="12">
        <f t="shared" si="180"/>
        <v>-14.960938000000001</v>
      </c>
      <c r="Q527" s="12">
        <f t="shared" si="180"/>
        <v>-14.960938000000001</v>
      </c>
      <c r="R527" s="12">
        <f t="shared" si="180"/>
        <v>-14.960938000000001</v>
      </c>
      <c r="S527" s="12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12">
        <f t="shared" ref="B528:B545" si="181">C528</f>
        <v>-14.960938000000001</v>
      </c>
      <c r="C528" s="4">
        <f>INDEX('Paste Calib Data'!$1:$1048576,MATCH($A$524,'Paste Calib Data'!$A:$A,0)+(ROW()-ROW($A$524)-1),COLUMN()-1)</f>
        <v>-14.960938000000001</v>
      </c>
      <c r="D528" s="4">
        <f>INDEX('Paste Calib Data'!$1:$1048576,MATCH($A$524,'Paste Calib Data'!$A:$A,0)+(ROW()-ROW($A$524)-1),COLUMN()-1)</f>
        <v>-14.960938000000001</v>
      </c>
      <c r="E528" s="4">
        <f>INDEX('Paste Calib Data'!$1:$1048576,MATCH($A$524,'Paste Calib Data'!$A:$A,0)+(ROW()-ROW($A$524)-1),COLUMN()-1)</f>
        <v>-14.960938000000001</v>
      </c>
      <c r="F528" s="4">
        <f>INDEX('Paste Calib Data'!$1:$1048576,MATCH($A$524,'Paste Calib Data'!$A:$A,0)+(ROW()-ROW($A$524)-1),COLUMN()-1)</f>
        <v>-14.960938000000001</v>
      </c>
      <c r="G528" s="4">
        <f>INDEX('Paste Calib Data'!$1:$1048576,MATCH($A$524,'Paste Calib Data'!$A:$A,0)+(ROW()-ROW($A$524)-1),COLUMN()-1)</f>
        <v>-14.960938000000001</v>
      </c>
      <c r="H528" s="4">
        <f>INDEX('Paste Calib Data'!$1:$1048576,MATCH($A$524,'Paste Calib Data'!$A:$A,0)+(ROW()-ROW($A$524)-1),COLUMN()-1)</f>
        <v>-14.960938000000001</v>
      </c>
      <c r="I528" s="4">
        <f>INDEX('Paste Calib Data'!$1:$1048576,MATCH($A$524,'Paste Calib Data'!$A:$A,0)+(ROW()-ROW($A$524)-1),COLUMN()-1)</f>
        <v>-14.960938000000001</v>
      </c>
      <c r="J528" s="4">
        <f>INDEX('Paste Calib Data'!$1:$1048576,MATCH($A$524,'Paste Calib Data'!$A:$A,0)+(ROW()-ROW($A$524)-1),COLUMN()-1)</f>
        <v>-14.960938000000001</v>
      </c>
      <c r="K528" s="4">
        <f>INDEX('Paste Calib Data'!$1:$1048576,MATCH($A$524,'Paste Calib Data'!$A:$A,0)+(ROW()-ROW($A$524)-1),COLUMN()-1)</f>
        <v>-14.960938000000001</v>
      </c>
      <c r="L528" s="4">
        <f>INDEX('Paste Calib Data'!$1:$1048576,MATCH($A$524,'Paste Calib Data'!$A:$A,0)+(ROW()-ROW($A$524)-1),COLUMN()-1)</f>
        <v>-14.960938000000001</v>
      </c>
      <c r="M528" s="4">
        <f>INDEX('Paste Calib Data'!$1:$1048576,MATCH($A$524,'Paste Calib Data'!$A:$A,0)+(ROW()-ROW($A$524)-1),COLUMN()-1)</f>
        <v>-14.960938000000001</v>
      </c>
      <c r="N528" s="4">
        <f>INDEX('Paste Calib Data'!$1:$1048576,MATCH($A$524,'Paste Calib Data'!$A:$A,0)+(ROW()-ROW($A$524)-1),COLUMN()-1)</f>
        <v>-14.960938000000001</v>
      </c>
      <c r="O528" s="4">
        <f>INDEX('Paste Calib Data'!$1:$1048576,MATCH($A$524,'Paste Calib Data'!$A:$A,0)+(ROW()-ROW($A$524)-1),COLUMN()-1)</f>
        <v>-14.960938000000001</v>
      </c>
      <c r="P528" s="4">
        <f>INDEX('Paste Calib Data'!$1:$1048576,MATCH($A$524,'Paste Calib Data'!$A:$A,0)+(ROW()-ROW($A$524)-1),COLUMN()-1)</f>
        <v>-14.960938000000001</v>
      </c>
      <c r="Q528" s="4">
        <f>INDEX('Paste Calib Data'!$1:$1048576,MATCH($A$524,'Paste Calib Data'!$A:$A,0)+(ROW()-ROW($A$524)-1),COLUMN()-1)</f>
        <v>-14.960938000000001</v>
      </c>
      <c r="R528" s="4">
        <f>INDEX('Paste Calib Data'!$1:$1048576,MATCH($A$524,'Paste Calib Data'!$A:$A,0)+(ROW()-ROW($A$524)-1),COLUMN()-1)</f>
        <v>-14.960938000000001</v>
      </c>
      <c r="S528" s="12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12">
        <f t="shared" si="181"/>
        <v>-14.960938000000001</v>
      </c>
      <c r="C529" s="4">
        <f>INDEX('Paste Calib Data'!$1:$1048576,MATCH($A$524,'Paste Calib Data'!$A:$A,0)+(ROW()-ROW($A$524)-1),COLUMN()-1)</f>
        <v>-14.960938000000001</v>
      </c>
      <c r="D529" s="4">
        <f>INDEX('Paste Calib Data'!$1:$1048576,MATCH($A$524,'Paste Calib Data'!$A:$A,0)+(ROW()-ROW($A$524)-1),COLUMN()-1)</f>
        <v>-14.960938000000001</v>
      </c>
      <c r="E529" s="4">
        <f>INDEX('Paste Calib Data'!$1:$1048576,MATCH($A$524,'Paste Calib Data'!$A:$A,0)+(ROW()-ROW($A$524)-1),COLUMN()-1)</f>
        <v>-14.960938000000001</v>
      </c>
      <c r="F529" s="4">
        <f>INDEX('Paste Calib Data'!$1:$1048576,MATCH($A$524,'Paste Calib Data'!$A:$A,0)+(ROW()-ROW($A$524)-1),COLUMN()-1)</f>
        <v>-14.960938000000001</v>
      </c>
      <c r="G529" s="4">
        <f>INDEX('Paste Calib Data'!$1:$1048576,MATCH($A$524,'Paste Calib Data'!$A:$A,0)+(ROW()-ROW($A$524)-1),COLUMN()-1)</f>
        <v>-14.960938000000001</v>
      </c>
      <c r="H529" s="4">
        <f>INDEX('Paste Calib Data'!$1:$1048576,MATCH($A$524,'Paste Calib Data'!$A:$A,0)+(ROW()-ROW($A$524)-1),COLUMN()-1)</f>
        <v>-14.960938000000001</v>
      </c>
      <c r="I529" s="4">
        <f>INDEX('Paste Calib Data'!$1:$1048576,MATCH($A$524,'Paste Calib Data'!$A:$A,0)+(ROW()-ROW($A$524)-1),COLUMN()-1)</f>
        <v>-14.960938000000001</v>
      </c>
      <c r="J529" s="4">
        <f>INDEX('Paste Calib Data'!$1:$1048576,MATCH($A$524,'Paste Calib Data'!$A:$A,0)+(ROW()-ROW($A$524)-1),COLUMN()-1)</f>
        <v>-14.960938000000001</v>
      </c>
      <c r="K529" s="4">
        <f>INDEX('Paste Calib Data'!$1:$1048576,MATCH($A$524,'Paste Calib Data'!$A:$A,0)+(ROW()-ROW($A$524)-1),COLUMN()-1)</f>
        <v>-14.960938000000001</v>
      </c>
      <c r="L529" s="4">
        <f>INDEX('Paste Calib Data'!$1:$1048576,MATCH($A$524,'Paste Calib Data'!$A:$A,0)+(ROW()-ROW($A$524)-1),COLUMN()-1)</f>
        <v>-14.960938000000001</v>
      </c>
      <c r="M529" s="4">
        <f>INDEX('Paste Calib Data'!$1:$1048576,MATCH($A$524,'Paste Calib Data'!$A:$A,0)+(ROW()-ROW($A$524)-1),COLUMN()-1)</f>
        <v>-14.960938000000001</v>
      </c>
      <c r="N529" s="4">
        <f>INDEX('Paste Calib Data'!$1:$1048576,MATCH($A$524,'Paste Calib Data'!$A:$A,0)+(ROW()-ROW($A$524)-1),COLUMN()-1)</f>
        <v>-14.960938000000001</v>
      </c>
      <c r="O529" s="4">
        <f>INDEX('Paste Calib Data'!$1:$1048576,MATCH($A$524,'Paste Calib Data'!$A:$A,0)+(ROW()-ROW($A$524)-1),COLUMN()-1)</f>
        <v>-14.960938000000001</v>
      </c>
      <c r="P529" s="4">
        <f>INDEX('Paste Calib Data'!$1:$1048576,MATCH($A$524,'Paste Calib Data'!$A:$A,0)+(ROW()-ROW($A$524)-1),COLUMN()-1)</f>
        <v>-14.960938000000001</v>
      </c>
      <c r="Q529" s="4">
        <f>INDEX('Paste Calib Data'!$1:$1048576,MATCH($A$524,'Paste Calib Data'!$A:$A,0)+(ROW()-ROW($A$524)-1),COLUMN()-1)</f>
        <v>-14.960938000000001</v>
      </c>
      <c r="R529" s="4">
        <f>INDEX('Paste Calib Data'!$1:$1048576,MATCH($A$524,'Paste Calib Data'!$A:$A,0)+(ROW()-ROW($A$524)-1),COLUMN()-1)</f>
        <v>-14.960938000000001</v>
      </c>
      <c r="S529" s="12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12">
        <f t="shared" si="181"/>
        <v>-14.960938000000001</v>
      </c>
      <c r="C530" s="4">
        <f>INDEX('Paste Calib Data'!$1:$1048576,MATCH($A$524,'Paste Calib Data'!$A:$A,0)+(ROW()-ROW($A$524)-1),COLUMN()-1)</f>
        <v>-14.960938000000001</v>
      </c>
      <c r="D530" s="4">
        <f>INDEX('Paste Calib Data'!$1:$1048576,MATCH($A$524,'Paste Calib Data'!$A:$A,0)+(ROW()-ROW($A$524)-1),COLUMN()-1)</f>
        <v>-14.960938000000001</v>
      </c>
      <c r="E530" s="4">
        <f>INDEX('Paste Calib Data'!$1:$1048576,MATCH($A$524,'Paste Calib Data'!$A:$A,0)+(ROW()-ROW($A$524)-1),COLUMN()-1)</f>
        <v>-14.960938000000001</v>
      </c>
      <c r="F530" s="4">
        <f>INDEX('Paste Calib Data'!$1:$1048576,MATCH($A$524,'Paste Calib Data'!$A:$A,0)+(ROW()-ROW($A$524)-1),COLUMN()-1)</f>
        <v>-14.960938000000001</v>
      </c>
      <c r="G530" s="4">
        <f>INDEX('Paste Calib Data'!$1:$1048576,MATCH($A$524,'Paste Calib Data'!$A:$A,0)+(ROW()-ROW($A$524)-1),COLUMN()-1)</f>
        <v>-14.960938000000001</v>
      </c>
      <c r="H530" s="4">
        <f>INDEX('Paste Calib Data'!$1:$1048576,MATCH($A$524,'Paste Calib Data'!$A:$A,0)+(ROW()-ROW($A$524)-1),COLUMN()-1)</f>
        <v>-14.960938000000001</v>
      </c>
      <c r="I530" s="4">
        <f>INDEX('Paste Calib Data'!$1:$1048576,MATCH($A$524,'Paste Calib Data'!$A:$A,0)+(ROW()-ROW($A$524)-1),COLUMN()-1)</f>
        <v>-14.960938000000001</v>
      </c>
      <c r="J530" s="4">
        <f>INDEX('Paste Calib Data'!$1:$1048576,MATCH($A$524,'Paste Calib Data'!$A:$A,0)+(ROW()-ROW($A$524)-1),COLUMN()-1)</f>
        <v>-14.960938000000001</v>
      </c>
      <c r="K530" s="4">
        <f>INDEX('Paste Calib Data'!$1:$1048576,MATCH($A$524,'Paste Calib Data'!$A:$A,0)+(ROW()-ROW($A$524)-1),COLUMN()-1)</f>
        <v>-14.960938000000001</v>
      </c>
      <c r="L530" s="4">
        <f>INDEX('Paste Calib Data'!$1:$1048576,MATCH($A$524,'Paste Calib Data'!$A:$A,0)+(ROW()-ROW($A$524)-1),COLUMN()-1)</f>
        <v>-14.960938000000001</v>
      </c>
      <c r="M530" s="4">
        <f>INDEX('Paste Calib Data'!$1:$1048576,MATCH($A$524,'Paste Calib Data'!$A:$A,0)+(ROW()-ROW($A$524)-1),COLUMN()-1)</f>
        <v>-14.960938000000001</v>
      </c>
      <c r="N530" s="4">
        <f>INDEX('Paste Calib Data'!$1:$1048576,MATCH($A$524,'Paste Calib Data'!$A:$A,0)+(ROW()-ROW($A$524)-1),COLUMN()-1)</f>
        <v>-14.960938000000001</v>
      </c>
      <c r="O530" s="4">
        <f>INDEX('Paste Calib Data'!$1:$1048576,MATCH($A$524,'Paste Calib Data'!$A:$A,0)+(ROW()-ROW($A$524)-1),COLUMN()-1)</f>
        <v>-14.960938000000001</v>
      </c>
      <c r="P530" s="4">
        <f>INDEX('Paste Calib Data'!$1:$1048576,MATCH($A$524,'Paste Calib Data'!$A:$A,0)+(ROW()-ROW($A$524)-1),COLUMN()-1)</f>
        <v>-14.960938000000001</v>
      </c>
      <c r="Q530" s="4">
        <f>INDEX('Paste Calib Data'!$1:$1048576,MATCH($A$524,'Paste Calib Data'!$A:$A,0)+(ROW()-ROW($A$524)-1),COLUMN()-1)</f>
        <v>-14.960938000000001</v>
      </c>
      <c r="R530" s="4">
        <f>INDEX('Paste Calib Data'!$1:$1048576,MATCH($A$524,'Paste Calib Data'!$A:$A,0)+(ROW()-ROW($A$524)-1),COLUMN()-1)</f>
        <v>-14.960938000000001</v>
      </c>
      <c r="S530" s="12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12">
        <f t="shared" si="181"/>
        <v>-14.960938000000001</v>
      </c>
      <c r="C531" s="4">
        <f>INDEX('Paste Calib Data'!$1:$1048576,MATCH($A$524,'Paste Calib Data'!$A:$A,0)+(ROW()-ROW($A$524)-1),COLUMN()-1)</f>
        <v>-14.960938000000001</v>
      </c>
      <c r="D531" s="4">
        <f>INDEX('Paste Calib Data'!$1:$1048576,MATCH($A$524,'Paste Calib Data'!$A:$A,0)+(ROW()-ROW($A$524)-1),COLUMN()-1)</f>
        <v>-14.960938000000001</v>
      </c>
      <c r="E531" s="4">
        <f>INDEX('Paste Calib Data'!$1:$1048576,MATCH($A$524,'Paste Calib Data'!$A:$A,0)+(ROW()-ROW($A$524)-1),COLUMN()-1)</f>
        <v>-14.960938000000001</v>
      </c>
      <c r="F531" s="4">
        <f>INDEX('Paste Calib Data'!$1:$1048576,MATCH($A$524,'Paste Calib Data'!$A:$A,0)+(ROW()-ROW($A$524)-1),COLUMN()-1)</f>
        <v>-14.960938000000001</v>
      </c>
      <c r="G531" s="4">
        <f>INDEX('Paste Calib Data'!$1:$1048576,MATCH($A$524,'Paste Calib Data'!$A:$A,0)+(ROW()-ROW($A$524)-1),COLUMN()-1)</f>
        <v>-14.960938000000001</v>
      </c>
      <c r="H531" s="4">
        <f>INDEX('Paste Calib Data'!$1:$1048576,MATCH($A$524,'Paste Calib Data'!$A:$A,0)+(ROW()-ROW($A$524)-1),COLUMN()-1)</f>
        <v>-14.960938000000001</v>
      </c>
      <c r="I531" s="4">
        <f>INDEX('Paste Calib Data'!$1:$1048576,MATCH($A$524,'Paste Calib Data'!$A:$A,0)+(ROW()-ROW($A$524)-1),COLUMN()-1)</f>
        <v>-14.960938000000001</v>
      </c>
      <c r="J531" s="4">
        <f>INDEX('Paste Calib Data'!$1:$1048576,MATCH($A$524,'Paste Calib Data'!$A:$A,0)+(ROW()-ROW($A$524)-1),COLUMN()-1)</f>
        <v>-14.960938000000001</v>
      </c>
      <c r="K531" s="4">
        <f>INDEX('Paste Calib Data'!$1:$1048576,MATCH($A$524,'Paste Calib Data'!$A:$A,0)+(ROW()-ROW($A$524)-1),COLUMN()-1)</f>
        <v>-14.960938000000001</v>
      </c>
      <c r="L531" s="4">
        <f>INDEX('Paste Calib Data'!$1:$1048576,MATCH($A$524,'Paste Calib Data'!$A:$A,0)+(ROW()-ROW($A$524)-1),COLUMN()-1)</f>
        <v>-14.960938000000001</v>
      </c>
      <c r="M531" s="4">
        <f>INDEX('Paste Calib Data'!$1:$1048576,MATCH($A$524,'Paste Calib Data'!$A:$A,0)+(ROW()-ROW($A$524)-1),COLUMN()-1)</f>
        <v>-14.960938000000001</v>
      </c>
      <c r="N531" s="4">
        <f>INDEX('Paste Calib Data'!$1:$1048576,MATCH($A$524,'Paste Calib Data'!$A:$A,0)+(ROW()-ROW($A$524)-1),COLUMN()-1)</f>
        <v>-14.960938000000001</v>
      </c>
      <c r="O531" s="4">
        <f>INDEX('Paste Calib Data'!$1:$1048576,MATCH($A$524,'Paste Calib Data'!$A:$A,0)+(ROW()-ROW($A$524)-1),COLUMN()-1)</f>
        <v>-14.960938000000001</v>
      </c>
      <c r="P531" s="4">
        <f>INDEX('Paste Calib Data'!$1:$1048576,MATCH($A$524,'Paste Calib Data'!$A:$A,0)+(ROW()-ROW($A$524)-1),COLUMN()-1)</f>
        <v>-14.960938000000001</v>
      </c>
      <c r="Q531" s="4">
        <f>INDEX('Paste Calib Data'!$1:$1048576,MATCH($A$524,'Paste Calib Data'!$A:$A,0)+(ROW()-ROW($A$524)-1),COLUMN()-1)</f>
        <v>-14.960938000000001</v>
      </c>
      <c r="R531" s="4">
        <f>INDEX('Paste Calib Data'!$1:$1048576,MATCH($A$524,'Paste Calib Data'!$A:$A,0)+(ROW()-ROW($A$524)-1),COLUMN()-1)</f>
        <v>-14.960938000000001</v>
      </c>
      <c r="S531" s="12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12">
        <f t="shared" si="181"/>
        <v>-14.960938000000001</v>
      </c>
      <c r="C532" s="4">
        <f>INDEX('Paste Calib Data'!$1:$1048576,MATCH($A$524,'Paste Calib Data'!$A:$A,0)+(ROW()-ROW($A$524)-1),COLUMN()-1)</f>
        <v>-14.960938000000001</v>
      </c>
      <c r="D532" s="4">
        <f>INDEX('Paste Calib Data'!$1:$1048576,MATCH($A$524,'Paste Calib Data'!$A:$A,0)+(ROW()-ROW($A$524)-1),COLUMN()-1)</f>
        <v>-14.960938000000001</v>
      </c>
      <c r="E532" s="4">
        <f>INDEX('Paste Calib Data'!$1:$1048576,MATCH($A$524,'Paste Calib Data'!$A:$A,0)+(ROW()-ROW($A$524)-1),COLUMN()-1)</f>
        <v>-14.960938000000001</v>
      </c>
      <c r="F532" s="4">
        <f>INDEX('Paste Calib Data'!$1:$1048576,MATCH($A$524,'Paste Calib Data'!$A:$A,0)+(ROW()-ROW($A$524)-1),COLUMN()-1)</f>
        <v>-14.960938000000001</v>
      </c>
      <c r="G532" s="4">
        <f>INDEX('Paste Calib Data'!$1:$1048576,MATCH($A$524,'Paste Calib Data'!$A:$A,0)+(ROW()-ROW($A$524)-1),COLUMN()-1)</f>
        <v>-14.960938000000001</v>
      </c>
      <c r="H532" s="4">
        <f>INDEX('Paste Calib Data'!$1:$1048576,MATCH($A$524,'Paste Calib Data'!$A:$A,0)+(ROW()-ROW($A$524)-1),COLUMN()-1)</f>
        <v>-14.960938000000001</v>
      </c>
      <c r="I532" s="4">
        <f>INDEX('Paste Calib Data'!$1:$1048576,MATCH($A$524,'Paste Calib Data'!$A:$A,0)+(ROW()-ROW($A$524)-1),COLUMN()-1)</f>
        <v>-14.960938000000001</v>
      </c>
      <c r="J532" s="4">
        <f>INDEX('Paste Calib Data'!$1:$1048576,MATCH($A$524,'Paste Calib Data'!$A:$A,0)+(ROW()-ROW($A$524)-1),COLUMN()-1)</f>
        <v>-14.960938000000001</v>
      </c>
      <c r="K532" s="4">
        <f>INDEX('Paste Calib Data'!$1:$1048576,MATCH($A$524,'Paste Calib Data'!$A:$A,0)+(ROW()-ROW($A$524)-1),COLUMN()-1)</f>
        <v>-14.960938000000001</v>
      </c>
      <c r="L532" s="4">
        <f>INDEX('Paste Calib Data'!$1:$1048576,MATCH($A$524,'Paste Calib Data'!$A:$A,0)+(ROW()-ROW($A$524)-1),COLUMN()-1)</f>
        <v>-14.960938000000001</v>
      </c>
      <c r="M532" s="4">
        <f>INDEX('Paste Calib Data'!$1:$1048576,MATCH($A$524,'Paste Calib Data'!$A:$A,0)+(ROW()-ROW($A$524)-1),COLUMN()-1)</f>
        <v>-14.960938000000001</v>
      </c>
      <c r="N532" s="4">
        <f>INDEX('Paste Calib Data'!$1:$1048576,MATCH($A$524,'Paste Calib Data'!$A:$A,0)+(ROW()-ROW($A$524)-1),COLUMN()-1)</f>
        <v>-14.960938000000001</v>
      </c>
      <c r="O532" s="4">
        <f>INDEX('Paste Calib Data'!$1:$1048576,MATCH($A$524,'Paste Calib Data'!$A:$A,0)+(ROW()-ROW($A$524)-1),COLUMN()-1)</f>
        <v>-14.960938000000001</v>
      </c>
      <c r="P532" s="4">
        <f>INDEX('Paste Calib Data'!$1:$1048576,MATCH($A$524,'Paste Calib Data'!$A:$A,0)+(ROW()-ROW($A$524)-1),COLUMN()-1)</f>
        <v>-14.960938000000001</v>
      </c>
      <c r="Q532" s="4">
        <f>INDEX('Paste Calib Data'!$1:$1048576,MATCH($A$524,'Paste Calib Data'!$A:$A,0)+(ROW()-ROW($A$524)-1),COLUMN()-1)</f>
        <v>-14.960938000000001</v>
      </c>
      <c r="R532" s="4">
        <f>INDEX('Paste Calib Data'!$1:$1048576,MATCH($A$524,'Paste Calib Data'!$A:$A,0)+(ROW()-ROW($A$524)-1),COLUMN()-1)</f>
        <v>-14.960938000000001</v>
      </c>
      <c r="S532" s="12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12">
        <f t="shared" si="181"/>
        <v>-14.960938000000001</v>
      </c>
      <c r="C533" s="4">
        <f>INDEX('Paste Calib Data'!$1:$1048576,MATCH($A$524,'Paste Calib Data'!$A:$A,0)+(ROW()-ROW($A$524)-1),COLUMN()-1)</f>
        <v>-14.960938000000001</v>
      </c>
      <c r="D533" s="4">
        <f>INDEX('Paste Calib Data'!$1:$1048576,MATCH($A$524,'Paste Calib Data'!$A:$A,0)+(ROW()-ROW($A$524)-1),COLUMN()-1)</f>
        <v>-14.960938000000001</v>
      </c>
      <c r="E533" s="4">
        <f>INDEX('Paste Calib Data'!$1:$1048576,MATCH($A$524,'Paste Calib Data'!$A:$A,0)+(ROW()-ROW($A$524)-1),COLUMN()-1)</f>
        <v>-14.960938000000001</v>
      </c>
      <c r="F533" s="4">
        <f>INDEX('Paste Calib Data'!$1:$1048576,MATCH($A$524,'Paste Calib Data'!$A:$A,0)+(ROW()-ROW($A$524)-1),COLUMN()-1)</f>
        <v>-14.960938000000001</v>
      </c>
      <c r="G533" s="4">
        <f>INDEX('Paste Calib Data'!$1:$1048576,MATCH($A$524,'Paste Calib Data'!$A:$A,0)+(ROW()-ROW($A$524)-1),COLUMN()-1)</f>
        <v>-14.960938000000001</v>
      </c>
      <c r="H533" s="4">
        <f>INDEX('Paste Calib Data'!$1:$1048576,MATCH($A$524,'Paste Calib Data'!$A:$A,0)+(ROW()-ROW($A$524)-1),COLUMN()-1)</f>
        <v>-14.960938000000001</v>
      </c>
      <c r="I533" s="4">
        <f>INDEX('Paste Calib Data'!$1:$1048576,MATCH($A$524,'Paste Calib Data'!$A:$A,0)+(ROW()-ROW($A$524)-1),COLUMN()-1)</f>
        <v>-14.960938000000001</v>
      </c>
      <c r="J533" s="4">
        <f>INDEX('Paste Calib Data'!$1:$1048576,MATCH($A$524,'Paste Calib Data'!$A:$A,0)+(ROW()-ROW($A$524)-1),COLUMN()-1)</f>
        <v>-14.960938000000001</v>
      </c>
      <c r="K533" s="4">
        <f>INDEX('Paste Calib Data'!$1:$1048576,MATCH($A$524,'Paste Calib Data'!$A:$A,0)+(ROW()-ROW($A$524)-1),COLUMN()-1)</f>
        <v>-14.960938000000001</v>
      </c>
      <c r="L533" s="4">
        <f>INDEX('Paste Calib Data'!$1:$1048576,MATCH($A$524,'Paste Calib Data'!$A:$A,0)+(ROW()-ROW($A$524)-1),COLUMN()-1)</f>
        <v>-14.960938000000001</v>
      </c>
      <c r="M533" s="4">
        <f>INDEX('Paste Calib Data'!$1:$1048576,MATCH($A$524,'Paste Calib Data'!$A:$A,0)+(ROW()-ROW($A$524)-1),COLUMN()-1)</f>
        <v>-14.960938000000001</v>
      </c>
      <c r="N533" s="4">
        <f>INDEX('Paste Calib Data'!$1:$1048576,MATCH($A$524,'Paste Calib Data'!$A:$A,0)+(ROW()-ROW($A$524)-1),COLUMN()-1)</f>
        <v>-14.960938000000001</v>
      </c>
      <c r="O533" s="4">
        <f>INDEX('Paste Calib Data'!$1:$1048576,MATCH($A$524,'Paste Calib Data'!$A:$A,0)+(ROW()-ROW($A$524)-1),COLUMN()-1)</f>
        <v>-14.960938000000001</v>
      </c>
      <c r="P533" s="4">
        <f>INDEX('Paste Calib Data'!$1:$1048576,MATCH($A$524,'Paste Calib Data'!$A:$A,0)+(ROW()-ROW($A$524)-1),COLUMN()-1)</f>
        <v>-14.960938000000001</v>
      </c>
      <c r="Q533" s="4">
        <f>INDEX('Paste Calib Data'!$1:$1048576,MATCH($A$524,'Paste Calib Data'!$A:$A,0)+(ROW()-ROW($A$524)-1),COLUMN()-1)</f>
        <v>-14.960938000000001</v>
      </c>
      <c r="R533" s="4">
        <f>INDEX('Paste Calib Data'!$1:$1048576,MATCH($A$524,'Paste Calib Data'!$A:$A,0)+(ROW()-ROW($A$524)-1),COLUMN()-1)</f>
        <v>-14.960938000000001</v>
      </c>
      <c r="S533" s="12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12">
        <f t="shared" si="181"/>
        <v>-14.960938000000001</v>
      </c>
      <c r="C534" s="4">
        <f>INDEX('Paste Calib Data'!$1:$1048576,MATCH($A$524,'Paste Calib Data'!$A:$A,0)+(ROW()-ROW($A$524)-1),COLUMN()-1)</f>
        <v>-14.960938000000001</v>
      </c>
      <c r="D534" s="4">
        <f>INDEX('Paste Calib Data'!$1:$1048576,MATCH($A$524,'Paste Calib Data'!$A:$A,0)+(ROW()-ROW($A$524)-1),COLUMN()-1)</f>
        <v>-14.960938000000001</v>
      </c>
      <c r="E534" s="4">
        <f>INDEX('Paste Calib Data'!$1:$1048576,MATCH($A$524,'Paste Calib Data'!$A:$A,0)+(ROW()-ROW($A$524)-1),COLUMN()-1)</f>
        <v>-14.960938000000001</v>
      </c>
      <c r="F534" s="4">
        <f>INDEX('Paste Calib Data'!$1:$1048576,MATCH($A$524,'Paste Calib Data'!$A:$A,0)+(ROW()-ROW($A$524)-1),COLUMN()-1)</f>
        <v>-14.960938000000001</v>
      </c>
      <c r="G534" s="4">
        <f>INDEX('Paste Calib Data'!$1:$1048576,MATCH($A$524,'Paste Calib Data'!$A:$A,0)+(ROW()-ROW($A$524)-1),COLUMN()-1)</f>
        <v>-14.960938000000001</v>
      </c>
      <c r="H534" s="4">
        <f>INDEX('Paste Calib Data'!$1:$1048576,MATCH($A$524,'Paste Calib Data'!$A:$A,0)+(ROW()-ROW($A$524)-1),COLUMN()-1)</f>
        <v>-14.960938000000001</v>
      </c>
      <c r="I534" s="4">
        <f>INDEX('Paste Calib Data'!$1:$1048576,MATCH($A$524,'Paste Calib Data'!$A:$A,0)+(ROW()-ROW($A$524)-1),COLUMN()-1)</f>
        <v>-14.960938000000001</v>
      </c>
      <c r="J534" s="4">
        <f>INDEX('Paste Calib Data'!$1:$1048576,MATCH($A$524,'Paste Calib Data'!$A:$A,0)+(ROW()-ROW($A$524)-1),COLUMN()-1)</f>
        <v>-14.960938000000001</v>
      </c>
      <c r="K534" s="4">
        <f>INDEX('Paste Calib Data'!$1:$1048576,MATCH($A$524,'Paste Calib Data'!$A:$A,0)+(ROW()-ROW($A$524)-1),COLUMN()-1)</f>
        <v>-14.960938000000001</v>
      </c>
      <c r="L534" s="4">
        <f>INDEX('Paste Calib Data'!$1:$1048576,MATCH($A$524,'Paste Calib Data'!$A:$A,0)+(ROW()-ROW($A$524)-1),COLUMN()-1)</f>
        <v>-14.960938000000001</v>
      </c>
      <c r="M534" s="4">
        <f>INDEX('Paste Calib Data'!$1:$1048576,MATCH($A$524,'Paste Calib Data'!$A:$A,0)+(ROW()-ROW($A$524)-1),COLUMN()-1)</f>
        <v>-14.960938000000001</v>
      </c>
      <c r="N534" s="4">
        <f>INDEX('Paste Calib Data'!$1:$1048576,MATCH($A$524,'Paste Calib Data'!$A:$A,0)+(ROW()-ROW($A$524)-1),COLUMN()-1)</f>
        <v>-14.960938000000001</v>
      </c>
      <c r="O534" s="4">
        <f>INDEX('Paste Calib Data'!$1:$1048576,MATCH($A$524,'Paste Calib Data'!$A:$A,0)+(ROW()-ROW($A$524)-1),COLUMN()-1)</f>
        <v>-14.960938000000001</v>
      </c>
      <c r="P534" s="4">
        <f>INDEX('Paste Calib Data'!$1:$1048576,MATCH($A$524,'Paste Calib Data'!$A:$A,0)+(ROW()-ROW($A$524)-1),COLUMN()-1)</f>
        <v>-14.960938000000001</v>
      </c>
      <c r="Q534" s="4">
        <f>INDEX('Paste Calib Data'!$1:$1048576,MATCH($A$524,'Paste Calib Data'!$A:$A,0)+(ROW()-ROW($A$524)-1),COLUMN()-1)</f>
        <v>-14.960938000000001</v>
      </c>
      <c r="R534" s="4">
        <f>INDEX('Paste Calib Data'!$1:$1048576,MATCH($A$524,'Paste Calib Data'!$A:$A,0)+(ROW()-ROW($A$524)-1),COLUMN()-1)</f>
        <v>-14.960938000000001</v>
      </c>
      <c r="S534" s="12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12">
        <f t="shared" si="181"/>
        <v>-14.960938000000001</v>
      </c>
      <c r="C535" s="4">
        <f>INDEX('Paste Calib Data'!$1:$1048576,MATCH($A$524,'Paste Calib Data'!$A:$A,0)+(ROW()-ROW($A$524)-1),COLUMN()-1)</f>
        <v>-14.960938000000001</v>
      </c>
      <c r="D535" s="4">
        <f>INDEX('Paste Calib Data'!$1:$1048576,MATCH($A$524,'Paste Calib Data'!$A:$A,0)+(ROW()-ROW($A$524)-1),COLUMN()-1)</f>
        <v>-14.960938000000001</v>
      </c>
      <c r="E535" s="4">
        <f>INDEX('Paste Calib Data'!$1:$1048576,MATCH($A$524,'Paste Calib Data'!$A:$A,0)+(ROW()-ROW($A$524)-1),COLUMN()-1)</f>
        <v>-14.960938000000001</v>
      </c>
      <c r="F535" s="4">
        <f>INDEX('Paste Calib Data'!$1:$1048576,MATCH($A$524,'Paste Calib Data'!$A:$A,0)+(ROW()-ROW($A$524)-1),COLUMN()-1)</f>
        <v>-14.960938000000001</v>
      </c>
      <c r="G535" s="4">
        <f>INDEX('Paste Calib Data'!$1:$1048576,MATCH($A$524,'Paste Calib Data'!$A:$A,0)+(ROW()-ROW($A$524)-1),COLUMN()-1)</f>
        <v>-14.960938000000001</v>
      </c>
      <c r="H535" s="4">
        <f>INDEX('Paste Calib Data'!$1:$1048576,MATCH($A$524,'Paste Calib Data'!$A:$A,0)+(ROW()-ROW($A$524)-1),COLUMN()-1)</f>
        <v>-14.960938000000001</v>
      </c>
      <c r="I535" s="4">
        <f>INDEX('Paste Calib Data'!$1:$1048576,MATCH($A$524,'Paste Calib Data'!$A:$A,0)+(ROW()-ROW($A$524)-1),COLUMN()-1)</f>
        <v>-14.960938000000001</v>
      </c>
      <c r="J535" s="4">
        <f>INDEX('Paste Calib Data'!$1:$1048576,MATCH($A$524,'Paste Calib Data'!$A:$A,0)+(ROW()-ROW($A$524)-1),COLUMN()-1)</f>
        <v>-14.960938000000001</v>
      </c>
      <c r="K535" s="4">
        <f>INDEX('Paste Calib Data'!$1:$1048576,MATCH($A$524,'Paste Calib Data'!$A:$A,0)+(ROW()-ROW($A$524)-1),COLUMN()-1)</f>
        <v>-14.960938000000001</v>
      </c>
      <c r="L535" s="4">
        <f>INDEX('Paste Calib Data'!$1:$1048576,MATCH($A$524,'Paste Calib Data'!$A:$A,0)+(ROW()-ROW($A$524)-1),COLUMN()-1)</f>
        <v>-14.960938000000001</v>
      </c>
      <c r="M535" s="4">
        <f>INDEX('Paste Calib Data'!$1:$1048576,MATCH($A$524,'Paste Calib Data'!$A:$A,0)+(ROW()-ROW($A$524)-1),COLUMN()-1)</f>
        <v>-14.960938000000001</v>
      </c>
      <c r="N535" s="4">
        <f>INDEX('Paste Calib Data'!$1:$1048576,MATCH($A$524,'Paste Calib Data'!$A:$A,0)+(ROW()-ROW($A$524)-1),COLUMN()-1)</f>
        <v>-14.960938000000001</v>
      </c>
      <c r="O535" s="4">
        <f>INDEX('Paste Calib Data'!$1:$1048576,MATCH($A$524,'Paste Calib Data'!$A:$A,0)+(ROW()-ROW($A$524)-1),COLUMN()-1)</f>
        <v>-14.960938000000001</v>
      </c>
      <c r="P535" s="4">
        <f>INDEX('Paste Calib Data'!$1:$1048576,MATCH($A$524,'Paste Calib Data'!$A:$A,0)+(ROW()-ROW($A$524)-1),COLUMN()-1)</f>
        <v>-14.960938000000001</v>
      </c>
      <c r="Q535" s="4">
        <f>INDEX('Paste Calib Data'!$1:$1048576,MATCH($A$524,'Paste Calib Data'!$A:$A,0)+(ROW()-ROW($A$524)-1),COLUMN()-1)</f>
        <v>-14.960938000000001</v>
      </c>
      <c r="R535" s="4">
        <f>INDEX('Paste Calib Data'!$1:$1048576,MATCH($A$524,'Paste Calib Data'!$A:$A,0)+(ROW()-ROW($A$524)-1),COLUMN()-1)</f>
        <v>-14.960938000000001</v>
      </c>
      <c r="S535" s="12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12">
        <f t="shared" si="181"/>
        <v>-14.960938000000001</v>
      </c>
      <c r="C536" s="4">
        <f>INDEX('Paste Calib Data'!$1:$1048576,MATCH($A$524,'Paste Calib Data'!$A:$A,0)+(ROW()-ROW($A$524)-1),COLUMN()-1)</f>
        <v>-14.960938000000001</v>
      </c>
      <c r="D536" s="4">
        <f>INDEX('Paste Calib Data'!$1:$1048576,MATCH($A$524,'Paste Calib Data'!$A:$A,0)+(ROW()-ROW($A$524)-1),COLUMN()-1)</f>
        <v>-14.960938000000001</v>
      </c>
      <c r="E536" s="4">
        <f>INDEX('Paste Calib Data'!$1:$1048576,MATCH($A$524,'Paste Calib Data'!$A:$A,0)+(ROW()-ROW($A$524)-1),COLUMN()-1)</f>
        <v>-14.960938000000001</v>
      </c>
      <c r="F536" s="4">
        <f>INDEX('Paste Calib Data'!$1:$1048576,MATCH($A$524,'Paste Calib Data'!$A:$A,0)+(ROW()-ROW($A$524)-1),COLUMN()-1)</f>
        <v>-14.960938000000001</v>
      </c>
      <c r="G536" s="4">
        <f>INDEX('Paste Calib Data'!$1:$1048576,MATCH($A$524,'Paste Calib Data'!$A:$A,0)+(ROW()-ROW($A$524)-1),COLUMN()-1)</f>
        <v>-14.960938000000001</v>
      </c>
      <c r="H536" s="4">
        <f>INDEX('Paste Calib Data'!$1:$1048576,MATCH($A$524,'Paste Calib Data'!$A:$A,0)+(ROW()-ROW($A$524)-1),COLUMN()-1)</f>
        <v>-14.960938000000001</v>
      </c>
      <c r="I536" s="4">
        <f>INDEX('Paste Calib Data'!$1:$1048576,MATCH($A$524,'Paste Calib Data'!$A:$A,0)+(ROW()-ROW($A$524)-1),COLUMN()-1)</f>
        <v>-14.960938000000001</v>
      </c>
      <c r="J536" s="4">
        <f>INDEX('Paste Calib Data'!$1:$1048576,MATCH($A$524,'Paste Calib Data'!$A:$A,0)+(ROW()-ROW($A$524)-1),COLUMN()-1)</f>
        <v>-14.960938000000001</v>
      </c>
      <c r="K536" s="4">
        <f>INDEX('Paste Calib Data'!$1:$1048576,MATCH($A$524,'Paste Calib Data'!$A:$A,0)+(ROW()-ROW($A$524)-1),COLUMN()-1)</f>
        <v>-14.960938000000001</v>
      </c>
      <c r="L536" s="4">
        <f>INDEX('Paste Calib Data'!$1:$1048576,MATCH($A$524,'Paste Calib Data'!$A:$A,0)+(ROW()-ROW($A$524)-1),COLUMN()-1)</f>
        <v>-14.960938000000001</v>
      </c>
      <c r="M536" s="4">
        <f>INDEX('Paste Calib Data'!$1:$1048576,MATCH($A$524,'Paste Calib Data'!$A:$A,0)+(ROW()-ROW($A$524)-1),COLUMN()-1)</f>
        <v>-14.960938000000001</v>
      </c>
      <c r="N536" s="4">
        <f>INDEX('Paste Calib Data'!$1:$1048576,MATCH($A$524,'Paste Calib Data'!$A:$A,0)+(ROW()-ROW($A$524)-1),COLUMN()-1)</f>
        <v>-14.960938000000001</v>
      </c>
      <c r="O536" s="4">
        <f>INDEX('Paste Calib Data'!$1:$1048576,MATCH($A$524,'Paste Calib Data'!$A:$A,0)+(ROW()-ROW($A$524)-1),COLUMN()-1)</f>
        <v>-14.960938000000001</v>
      </c>
      <c r="P536" s="4">
        <f>INDEX('Paste Calib Data'!$1:$1048576,MATCH($A$524,'Paste Calib Data'!$A:$A,0)+(ROW()-ROW($A$524)-1),COLUMN()-1)</f>
        <v>-14.960938000000001</v>
      </c>
      <c r="Q536" s="4">
        <f>INDEX('Paste Calib Data'!$1:$1048576,MATCH($A$524,'Paste Calib Data'!$A:$A,0)+(ROW()-ROW($A$524)-1),COLUMN()-1)</f>
        <v>-14.960938000000001</v>
      </c>
      <c r="R536" s="4">
        <f>INDEX('Paste Calib Data'!$1:$1048576,MATCH($A$524,'Paste Calib Data'!$A:$A,0)+(ROW()-ROW($A$524)-1),COLUMN()-1)</f>
        <v>-14.960938000000001</v>
      </c>
      <c r="S536" s="12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12">
        <f t="shared" si="181"/>
        <v>-14.960938000000001</v>
      </c>
      <c r="C537" s="4">
        <f>INDEX('Paste Calib Data'!$1:$1048576,MATCH($A$524,'Paste Calib Data'!$A:$A,0)+(ROW()-ROW($A$524)-1),COLUMN()-1)</f>
        <v>-14.960938000000001</v>
      </c>
      <c r="D537" s="4">
        <f>INDEX('Paste Calib Data'!$1:$1048576,MATCH($A$524,'Paste Calib Data'!$A:$A,0)+(ROW()-ROW($A$524)-1),COLUMN()-1)</f>
        <v>-14.960938000000001</v>
      </c>
      <c r="E537" s="4">
        <f>INDEX('Paste Calib Data'!$1:$1048576,MATCH($A$524,'Paste Calib Data'!$A:$A,0)+(ROW()-ROW($A$524)-1),COLUMN()-1)</f>
        <v>-14.960938000000001</v>
      </c>
      <c r="F537" s="4">
        <f>INDEX('Paste Calib Data'!$1:$1048576,MATCH($A$524,'Paste Calib Data'!$A:$A,0)+(ROW()-ROW($A$524)-1),COLUMN()-1)</f>
        <v>-14.960938000000001</v>
      </c>
      <c r="G537" s="4">
        <f>INDEX('Paste Calib Data'!$1:$1048576,MATCH($A$524,'Paste Calib Data'!$A:$A,0)+(ROW()-ROW($A$524)-1),COLUMN()-1)</f>
        <v>-14.960938000000001</v>
      </c>
      <c r="H537" s="4">
        <f>INDEX('Paste Calib Data'!$1:$1048576,MATCH($A$524,'Paste Calib Data'!$A:$A,0)+(ROW()-ROW($A$524)-1),COLUMN()-1)</f>
        <v>-14.960938000000001</v>
      </c>
      <c r="I537" s="4">
        <f>INDEX('Paste Calib Data'!$1:$1048576,MATCH($A$524,'Paste Calib Data'!$A:$A,0)+(ROW()-ROW($A$524)-1),COLUMN()-1)</f>
        <v>-14.960938000000001</v>
      </c>
      <c r="J537" s="4">
        <f>INDEX('Paste Calib Data'!$1:$1048576,MATCH($A$524,'Paste Calib Data'!$A:$A,0)+(ROW()-ROW($A$524)-1),COLUMN()-1)</f>
        <v>-14.960938000000001</v>
      </c>
      <c r="K537" s="4">
        <f>INDEX('Paste Calib Data'!$1:$1048576,MATCH($A$524,'Paste Calib Data'!$A:$A,0)+(ROW()-ROW($A$524)-1),COLUMN()-1)</f>
        <v>-14.960938000000001</v>
      </c>
      <c r="L537" s="4">
        <f>INDEX('Paste Calib Data'!$1:$1048576,MATCH($A$524,'Paste Calib Data'!$A:$A,0)+(ROW()-ROW($A$524)-1),COLUMN()-1)</f>
        <v>-14.960938000000001</v>
      </c>
      <c r="M537" s="4">
        <f>INDEX('Paste Calib Data'!$1:$1048576,MATCH($A$524,'Paste Calib Data'!$A:$A,0)+(ROW()-ROW($A$524)-1),COLUMN()-1)</f>
        <v>-14.960938000000001</v>
      </c>
      <c r="N537" s="4">
        <f>INDEX('Paste Calib Data'!$1:$1048576,MATCH($A$524,'Paste Calib Data'!$A:$A,0)+(ROW()-ROW($A$524)-1),COLUMN()-1)</f>
        <v>-14.960938000000001</v>
      </c>
      <c r="O537" s="4">
        <f>INDEX('Paste Calib Data'!$1:$1048576,MATCH($A$524,'Paste Calib Data'!$A:$A,0)+(ROW()-ROW($A$524)-1),COLUMN()-1)</f>
        <v>-14.960938000000001</v>
      </c>
      <c r="P537" s="4">
        <f>INDEX('Paste Calib Data'!$1:$1048576,MATCH($A$524,'Paste Calib Data'!$A:$A,0)+(ROW()-ROW($A$524)-1),COLUMN()-1)</f>
        <v>-14.960938000000001</v>
      </c>
      <c r="Q537" s="4">
        <f>INDEX('Paste Calib Data'!$1:$1048576,MATCH($A$524,'Paste Calib Data'!$A:$A,0)+(ROW()-ROW($A$524)-1),COLUMN()-1)</f>
        <v>-14.960938000000001</v>
      </c>
      <c r="R537" s="4">
        <f>INDEX('Paste Calib Data'!$1:$1048576,MATCH($A$524,'Paste Calib Data'!$A:$A,0)+(ROW()-ROW($A$524)-1),COLUMN()-1)</f>
        <v>-14.960938000000001</v>
      </c>
      <c r="S537" s="12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12">
        <f t="shared" si="181"/>
        <v>-14.960938000000001</v>
      </c>
      <c r="C538" s="4">
        <f>INDEX('Paste Calib Data'!$1:$1048576,MATCH($A$524,'Paste Calib Data'!$A:$A,0)+(ROW()-ROW($A$524)-1),COLUMN()-1)</f>
        <v>-14.960938000000001</v>
      </c>
      <c r="D538" s="4">
        <f>INDEX('Paste Calib Data'!$1:$1048576,MATCH($A$524,'Paste Calib Data'!$A:$A,0)+(ROW()-ROW($A$524)-1),COLUMN()-1)</f>
        <v>-14.960938000000001</v>
      </c>
      <c r="E538" s="4">
        <f>INDEX('Paste Calib Data'!$1:$1048576,MATCH($A$524,'Paste Calib Data'!$A:$A,0)+(ROW()-ROW($A$524)-1),COLUMN()-1)</f>
        <v>-14.960938000000001</v>
      </c>
      <c r="F538" s="4">
        <f>INDEX('Paste Calib Data'!$1:$1048576,MATCH($A$524,'Paste Calib Data'!$A:$A,0)+(ROW()-ROW($A$524)-1),COLUMN()-1)</f>
        <v>-14.960938000000001</v>
      </c>
      <c r="G538" s="4">
        <f>INDEX('Paste Calib Data'!$1:$1048576,MATCH($A$524,'Paste Calib Data'!$A:$A,0)+(ROW()-ROW($A$524)-1),COLUMN()-1)</f>
        <v>-14.960938000000001</v>
      </c>
      <c r="H538" s="4">
        <f>INDEX('Paste Calib Data'!$1:$1048576,MATCH($A$524,'Paste Calib Data'!$A:$A,0)+(ROW()-ROW($A$524)-1),COLUMN()-1)</f>
        <v>-14.960938000000001</v>
      </c>
      <c r="I538" s="4">
        <f>INDEX('Paste Calib Data'!$1:$1048576,MATCH($A$524,'Paste Calib Data'!$A:$A,0)+(ROW()-ROW($A$524)-1),COLUMN()-1)</f>
        <v>-14.960938000000001</v>
      </c>
      <c r="J538" s="4">
        <f>INDEX('Paste Calib Data'!$1:$1048576,MATCH($A$524,'Paste Calib Data'!$A:$A,0)+(ROW()-ROW($A$524)-1),COLUMN()-1)</f>
        <v>-14.960938000000001</v>
      </c>
      <c r="K538" s="4">
        <f>INDEX('Paste Calib Data'!$1:$1048576,MATCH($A$524,'Paste Calib Data'!$A:$A,0)+(ROW()-ROW($A$524)-1),COLUMN()-1)</f>
        <v>-14.960938000000001</v>
      </c>
      <c r="L538" s="4">
        <f>INDEX('Paste Calib Data'!$1:$1048576,MATCH($A$524,'Paste Calib Data'!$A:$A,0)+(ROW()-ROW($A$524)-1),COLUMN()-1)</f>
        <v>-14.960938000000001</v>
      </c>
      <c r="M538" s="4">
        <f>INDEX('Paste Calib Data'!$1:$1048576,MATCH($A$524,'Paste Calib Data'!$A:$A,0)+(ROW()-ROW($A$524)-1),COLUMN()-1)</f>
        <v>-14.960938000000001</v>
      </c>
      <c r="N538" s="4">
        <f>INDEX('Paste Calib Data'!$1:$1048576,MATCH($A$524,'Paste Calib Data'!$A:$A,0)+(ROW()-ROW($A$524)-1),COLUMN()-1)</f>
        <v>-14.960938000000001</v>
      </c>
      <c r="O538" s="4">
        <f>INDEX('Paste Calib Data'!$1:$1048576,MATCH($A$524,'Paste Calib Data'!$A:$A,0)+(ROW()-ROW($A$524)-1),COLUMN()-1)</f>
        <v>-14.960938000000001</v>
      </c>
      <c r="P538" s="4">
        <f>INDEX('Paste Calib Data'!$1:$1048576,MATCH($A$524,'Paste Calib Data'!$A:$A,0)+(ROW()-ROW($A$524)-1),COLUMN()-1)</f>
        <v>-14.960938000000001</v>
      </c>
      <c r="Q538" s="4">
        <f>INDEX('Paste Calib Data'!$1:$1048576,MATCH($A$524,'Paste Calib Data'!$A:$A,0)+(ROW()-ROW($A$524)-1),COLUMN()-1)</f>
        <v>-14.960938000000001</v>
      </c>
      <c r="R538" s="4">
        <f>INDEX('Paste Calib Data'!$1:$1048576,MATCH($A$524,'Paste Calib Data'!$A:$A,0)+(ROW()-ROW($A$524)-1),COLUMN()-1)</f>
        <v>-14.960938000000001</v>
      </c>
      <c r="S538" s="12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12">
        <f t="shared" si="181"/>
        <v>-14.960938000000001</v>
      </c>
      <c r="C539" s="4">
        <f>INDEX('Paste Calib Data'!$1:$1048576,MATCH($A$524,'Paste Calib Data'!$A:$A,0)+(ROW()-ROW($A$524)-1),COLUMN()-1)</f>
        <v>-14.960938000000001</v>
      </c>
      <c r="D539" s="4">
        <f>INDEX('Paste Calib Data'!$1:$1048576,MATCH($A$524,'Paste Calib Data'!$A:$A,0)+(ROW()-ROW($A$524)-1),COLUMN()-1)</f>
        <v>-14.960938000000001</v>
      </c>
      <c r="E539" s="4">
        <f>INDEX('Paste Calib Data'!$1:$1048576,MATCH($A$524,'Paste Calib Data'!$A:$A,0)+(ROW()-ROW($A$524)-1),COLUMN()-1)</f>
        <v>-14.960938000000001</v>
      </c>
      <c r="F539" s="4">
        <f>INDEX('Paste Calib Data'!$1:$1048576,MATCH($A$524,'Paste Calib Data'!$A:$A,0)+(ROW()-ROW($A$524)-1),COLUMN()-1)</f>
        <v>-14.960938000000001</v>
      </c>
      <c r="G539" s="4">
        <f>INDEX('Paste Calib Data'!$1:$1048576,MATCH($A$524,'Paste Calib Data'!$A:$A,0)+(ROW()-ROW($A$524)-1),COLUMN()-1)</f>
        <v>-14.960938000000001</v>
      </c>
      <c r="H539" s="4">
        <f>INDEX('Paste Calib Data'!$1:$1048576,MATCH($A$524,'Paste Calib Data'!$A:$A,0)+(ROW()-ROW($A$524)-1),COLUMN()-1)</f>
        <v>-14.960938000000001</v>
      </c>
      <c r="I539" s="4">
        <f>INDEX('Paste Calib Data'!$1:$1048576,MATCH($A$524,'Paste Calib Data'!$A:$A,0)+(ROW()-ROW($A$524)-1),COLUMN()-1)</f>
        <v>-14.960938000000001</v>
      </c>
      <c r="J539" s="4">
        <f>INDEX('Paste Calib Data'!$1:$1048576,MATCH($A$524,'Paste Calib Data'!$A:$A,0)+(ROW()-ROW($A$524)-1),COLUMN()-1)</f>
        <v>-14.960938000000001</v>
      </c>
      <c r="K539" s="4">
        <f>INDEX('Paste Calib Data'!$1:$1048576,MATCH($A$524,'Paste Calib Data'!$A:$A,0)+(ROW()-ROW($A$524)-1),COLUMN()-1)</f>
        <v>-14.960938000000001</v>
      </c>
      <c r="L539" s="4">
        <f>INDEX('Paste Calib Data'!$1:$1048576,MATCH($A$524,'Paste Calib Data'!$A:$A,0)+(ROW()-ROW($A$524)-1),COLUMN()-1)</f>
        <v>-14.960938000000001</v>
      </c>
      <c r="M539" s="4">
        <f>INDEX('Paste Calib Data'!$1:$1048576,MATCH($A$524,'Paste Calib Data'!$A:$A,0)+(ROW()-ROW($A$524)-1),COLUMN()-1)</f>
        <v>-14.960938000000001</v>
      </c>
      <c r="N539" s="4">
        <f>INDEX('Paste Calib Data'!$1:$1048576,MATCH($A$524,'Paste Calib Data'!$A:$A,0)+(ROW()-ROW($A$524)-1),COLUMN()-1)</f>
        <v>-14.960938000000001</v>
      </c>
      <c r="O539" s="4">
        <f>INDEX('Paste Calib Data'!$1:$1048576,MATCH($A$524,'Paste Calib Data'!$A:$A,0)+(ROW()-ROW($A$524)-1),COLUMN()-1)</f>
        <v>-14.960938000000001</v>
      </c>
      <c r="P539" s="4">
        <f>INDEX('Paste Calib Data'!$1:$1048576,MATCH($A$524,'Paste Calib Data'!$A:$A,0)+(ROW()-ROW($A$524)-1),COLUMN()-1)</f>
        <v>-14.960938000000001</v>
      </c>
      <c r="Q539" s="4">
        <f>INDEX('Paste Calib Data'!$1:$1048576,MATCH($A$524,'Paste Calib Data'!$A:$A,0)+(ROW()-ROW($A$524)-1),COLUMN()-1)</f>
        <v>-14.960938000000001</v>
      </c>
      <c r="R539" s="4">
        <f>INDEX('Paste Calib Data'!$1:$1048576,MATCH($A$524,'Paste Calib Data'!$A:$A,0)+(ROW()-ROW($A$524)-1),COLUMN()-1)</f>
        <v>-14.960938000000001</v>
      </c>
      <c r="S539" s="12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12">
        <f t="shared" si="181"/>
        <v>-14.960938000000001</v>
      </c>
      <c r="C540" s="4">
        <f>INDEX('Paste Calib Data'!$1:$1048576,MATCH($A$524,'Paste Calib Data'!$A:$A,0)+(ROW()-ROW($A$524)-1),COLUMN()-1)</f>
        <v>-14.960938000000001</v>
      </c>
      <c r="D540" s="4">
        <f>INDEX('Paste Calib Data'!$1:$1048576,MATCH($A$524,'Paste Calib Data'!$A:$A,0)+(ROW()-ROW($A$524)-1),COLUMN()-1)</f>
        <v>-14.960938000000001</v>
      </c>
      <c r="E540" s="4">
        <f>INDEX('Paste Calib Data'!$1:$1048576,MATCH($A$524,'Paste Calib Data'!$A:$A,0)+(ROW()-ROW($A$524)-1),COLUMN()-1)</f>
        <v>-14.960938000000001</v>
      </c>
      <c r="F540" s="4">
        <f>INDEX('Paste Calib Data'!$1:$1048576,MATCH($A$524,'Paste Calib Data'!$A:$A,0)+(ROW()-ROW($A$524)-1),COLUMN()-1)</f>
        <v>-14.960938000000001</v>
      </c>
      <c r="G540" s="4">
        <f>INDEX('Paste Calib Data'!$1:$1048576,MATCH($A$524,'Paste Calib Data'!$A:$A,0)+(ROW()-ROW($A$524)-1),COLUMN()-1)</f>
        <v>-14.960938000000001</v>
      </c>
      <c r="H540" s="4">
        <f>INDEX('Paste Calib Data'!$1:$1048576,MATCH($A$524,'Paste Calib Data'!$A:$A,0)+(ROW()-ROW($A$524)-1),COLUMN()-1)</f>
        <v>-14.960938000000001</v>
      </c>
      <c r="I540" s="4">
        <f>INDEX('Paste Calib Data'!$1:$1048576,MATCH($A$524,'Paste Calib Data'!$A:$A,0)+(ROW()-ROW($A$524)-1),COLUMN()-1)</f>
        <v>-14.960938000000001</v>
      </c>
      <c r="J540" s="4">
        <f>INDEX('Paste Calib Data'!$1:$1048576,MATCH($A$524,'Paste Calib Data'!$A:$A,0)+(ROW()-ROW($A$524)-1),COLUMN()-1)</f>
        <v>-14.960938000000001</v>
      </c>
      <c r="K540" s="4">
        <f>INDEX('Paste Calib Data'!$1:$1048576,MATCH($A$524,'Paste Calib Data'!$A:$A,0)+(ROW()-ROW($A$524)-1),COLUMN()-1)</f>
        <v>-14.960938000000001</v>
      </c>
      <c r="L540" s="4">
        <f>INDEX('Paste Calib Data'!$1:$1048576,MATCH($A$524,'Paste Calib Data'!$A:$A,0)+(ROW()-ROW($A$524)-1),COLUMN()-1)</f>
        <v>-14.960938000000001</v>
      </c>
      <c r="M540" s="4">
        <f>INDEX('Paste Calib Data'!$1:$1048576,MATCH($A$524,'Paste Calib Data'!$A:$A,0)+(ROW()-ROW($A$524)-1),COLUMN()-1)</f>
        <v>-14.960938000000001</v>
      </c>
      <c r="N540" s="4">
        <f>INDEX('Paste Calib Data'!$1:$1048576,MATCH($A$524,'Paste Calib Data'!$A:$A,0)+(ROW()-ROW($A$524)-1),COLUMN()-1)</f>
        <v>-14.960938000000001</v>
      </c>
      <c r="O540" s="4">
        <f>INDEX('Paste Calib Data'!$1:$1048576,MATCH($A$524,'Paste Calib Data'!$A:$A,0)+(ROW()-ROW($A$524)-1),COLUMN()-1)</f>
        <v>-14.960938000000001</v>
      </c>
      <c r="P540" s="4">
        <f>INDEX('Paste Calib Data'!$1:$1048576,MATCH($A$524,'Paste Calib Data'!$A:$A,0)+(ROW()-ROW($A$524)-1),COLUMN()-1)</f>
        <v>-14.960938000000001</v>
      </c>
      <c r="Q540" s="4">
        <f>INDEX('Paste Calib Data'!$1:$1048576,MATCH($A$524,'Paste Calib Data'!$A:$A,0)+(ROW()-ROW($A$524)-1),COLUMN()-1)</f>
        <v>-14.960938000000001</v>
      </c>
      <c r="R540" s="4">
        <f>INDEX('Paste Calib Data'!$1:$1048576,MATCH($A$524,'Paste Calib Data'!$A:$A,0)+(ROW()-ROW($A$524)-1),COLUMN()-1)</f>
        <v>-14.960938000000001</v>
      </c>
      <c r="S540" s="12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12">
        <f t="shared" si="181"/>
        <v>-14.960938000000001</v>
      </c>
      <c r="C541" s="4">
        <f>INDEX('Paste Calib Data'!$1:$1048576,MATCH($A$524,'Paste Calib Data'!$A:$A,0)+(ROW()-ROW($A$524)-1),COLUMN()-1)</f>
        <v>-14.960938000000001</v>
      </c>
      <c r="D541" s="4">
        <f>INDEX('Paste Calib Data'!$1:$1048576,MATCH($A$524,'Paste Calib Data'!$A:$A,0)+(ROW()-ROW($A$524)-1),COLUMN()-1)</f>
        <v>-14.960938000000001</v>
      </c>
      <c r="E541" s="4">
        <f>INDEX('Paste Calib Data'!$1:$1048576,MATCH($A$524,'Paste Calib Data'!$A:$A,0)+(ROW()-ROW($A$524)-1),COLUMN()-1)</f>
        <v>-14.960938000000001</v>
      </c>
      <c r="F541" s="4">
        <f>INDEX('Paste Calib Data'!$1:$1048576,MATCH($A$524,'Paste Calib Data'!$A:$A,0)+(ROW()-ROW($A$524)-1),COLUMN()-1)</f>
        <v>-14.960938000000001</v>
      </c>
      <c r="G541" s="4">
        <f>INDEX('Paste Calib Data'!$1:$1048576,MATCH($A$524,'Paste Calib Data'!$A:$A,0)+(ROW()-ROW($A$524)-1),COLUMN()-1)</f>
        <v>-14.960938000000001</v>
      </c>
      <c r="H541" s="4">
        <f>INDEX('Paste Calib Data'!$1:$1048576,MATCH($A$524,'Paste Calib Data'!$A:$A,0)+(ROW()-ROW($A$524)-1),COLUMN()-1)</f>
        <v>-14.960938000000001</v>
      </c>
      <c r="I541" s="4">
        <f>INDEX('Paste Calib Data'!$1:$1048576,MATCH($A$524,'Paste Calib Data'!$A:$A,0)+(ROW()-ROW($A$524)-1),COLUMN()-1)</f>
        <v>-14.960938000000001</v>
      </c>
      <c r="J541" s="4">
        <f>INDEX('Paste Calib Data'!$1:$1048576,MATCH($A$524,'Paste Calib Data'!$A:$A,0)+(ROW()-ROW($A$524)-1),COLUMN()-1)</f>
        <v>-14.960938000000001</v>
      </c>
      <c r="K541" s="4">
        <f>INDEX('Paste Calib Data'!$1:$1048576,MATCH($A$524,'Paste Calib Data'!$A:$A,0)+(ROW()-ROW($A$524)-1),COLUMN()-1)</f>
        <v>-14.960938000000001</v>
      </c>
      <c r="L541" s="4">
        <f>INDEX('Paste Calib Data'!$1:$1048576,MATCH($A$524,'Paste Calib Data'!$A:$A,0)+(ROW()-ROW($A$524)-1),COLUMN()-1)</f>
        <v>-14.960938000000001</v>
      </c>
      <c r="M541" s="4">
        <f>INDEX('Paste Calib Data'!$1:$1048576,MATCH($A$524,'Paste Calib Data'!$A:$A,0)+(ROW()-ROW($A$524)-1),COLUMN()-1)</f>
        <v>-14.960938000000001</v>
      </c>
      <c r="N541" s="4">
        <f>INDEX('Paste Calib Data'!$1:$1048576,MATCH($A$524,'Paste Calib Data'!$A:$A,0)+(ROW()-ROW($A$524)-1),COLUMN()-1)</f>
        <v>-14.960938000000001</v>
      </c>
      <c r="O541" s="4">
        <f>INDEX('Paste Calib Data'!$1:$1048576,MATCH($A$524,'Paste Calib Data'!$A:$A,0)+(ROW()-ROW($A$524)-1),COLUMN()-1)</f>
        <v>-14.960938000000001</v>
      </c>
      <c r="P541" s="4">
        <f>INDEX('Paste Calib Data'!$1:$1048576,MATCH($A$524,'Paste Calib Data'!$A:$A,0)+(ROW()-ROW($A$524)-1),COLUMN()-1)</f>
        <v>-14.960938000000001</v>
      </c>
      <c r="Q541" s="4">
        <f>INDEX('Paste Calib Data'!$1:$1048576,MATCH($A$524,'Paste Calib Data'!$A:$A,0)+(ROW()-ROW($A$524)-1),COLUMN()-1)</f>
        <v>-14.960938000000001</v>
      </c>
      <c r="R541" s="4">
        <f>INDEX('Paste Calib Data'!$1:$1048576,MATCH($A$524,'Paste Calib Data'!$A:$A,0)+(ROW()-ROW($A$524)-1),COLUMN()-1)</f>
        <v>-14.960938000000001</v>
      </c>
      <c r="S541" s="12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12">
        <f t="shared" si="181"/>
        <v>-14.960938000000001</v>
      </c>
      <c r="C542" s="4">
        <f>INDEX('Paste Calib Data'!$1:$1048576,MATCH($A$524,'Paste Calib Data'!$A:$A,0)+(ROW()-ROW($A$524)-1),COLUMN()-1)</f>
        <v>-14.960938000000001</v>
      </c>
      <c r="D542" s="4">
        <f>INDEX('Paste Calib Data'!$1:$1048576,MATCH($A$524,'Paste Calib Data'!$A:$A,0)+(ROW()-ROW($A$524)-1),COLUMN()-1)</f>
        <v>-14.960938000000001</v>
      </c>
      <c r="E542" s="4">
        <f>INDEX('Paste Calib Data'!$1:$1048576,MATCH($A$524,'Paste Calib Data'!$A:$A,0)+(ROW()-ROW($A$524)-1),COLUMN()-1)</f>
        <v>-14.960938000000001</v>
      </c>
      <c r="F542" s="4">
        <f>INDEX('Paste Calib Data'!$1:$1048576,MATCH($A$524,'Paste Calib Data'!$A:$A,0)+(ROW()-ROW($A$524)-1),COLUMN()-1)</f>
        <v>-14.960938000000001</v>
      </c>
      <c r="G542" s="4">
        <f>INDEX('Paste Calib Data'!$1:$1048576,MATCH($A$524,'Paste Calib Data'!$A:$A,0)+(ROW()-ROW($A$524)-1),COLUMN()-1)</f>
        <v>-14.960938000000001</v>
      </c>
      <c r="H542" s="4">
        <f>INDEX('Paste Calib Data'!$1:$1048576,MATCH($A$524,'Paste Calib Data'!$A:$A,0)+(ROW()-ROW($A$524)-1),COLUMN()-1)</f>
        <v>-14.960938000000001</v>
      </c>
      <c r="I542" s="4">
        <f>INDEX('Paste Calib Data'!$1:$1048576,MATCH($A$524,'Paste Calib Data'!$A:$A,0)+(ROW()-ROW($A$524)-1),COLUMN()-1)</f>
        <v>-14.960938000000001</v>
      </c>
      <c r="J542" s="4">
        <f>INDEX('Paste Calib Data'!$1:$1048576,MATCH($A$524,'Paste Calib Data'!$A:$A,0)+(ROW()-ROW($A$524)-1),COLUMN()-1)</f>
        <v>-14.960938000000001</v>
      </c>
      <c r="K542" s="4">
        <f>INDEX('Paste Calib Data'!$1:$1048576,MATCH($A$524,'Paste Calib Data'!$A:$A,0)+(ROW()-ROW($A$524)-1),COLUMN()-1)</f>
        <v>-14.960938000000001</v>
      </c>
      <c r="L542" s="4">
        <f>INDEX('Paste Calib Data'!$1:$1048576,MATCH($A$524,'Paste Calib Data'!$A:$A,0)+(ROW()-ROW($A$524)-1),COLUMN()-1)</f>
        <v>-14.960938000000001</v>
      </c>
      <c r="M542" s="4">
        <f>INDEX('Paste Calib Data'!$1:$1048576,MATCH($A$524,'Paste Calib Data'!$A:$A,0)+(ROW()-ROW($A$524)-1),COLUMN()-1)</f>
        <v>-14.960938000000001</v>
      </c>
      <c r="N542" s="4">
        <f>INDEX('Paste Calib Data'!$1:$1048576,MATCH($A$524,'Paste Calib Data'!$A:$A,0)+(ROW()-ROW($A$524)-1),COLUMN()-1)</f>
        <v>-14.960938000000001</v>
      </c>
      <c r="O542" s="4">
        <f>INDEX('Paste Calib Data'!$1:$1048576,MATCH($A$524,'Paste Calib Data'!$A:$A,0)+(ROW()-ROW($A$524)-1),COLUMN()-1)</f>
        <v>-14.960938000000001</v>
      </c>
      <c r="P542" s="4">
        <f>INDEX('Paste Calib Data'!$1:$1048576,MATCH($A$524,'Paste Calib Data'!$A:$A,0)+(ROW()-ROW($A$524)-1),COLUMN()-1)</f>
        <v>-14.960938000000001</v>
      </c>
      <c r="Q542" s="4">
        <f>INDEX('Paste Calib Data'!$1:$1048576,MATCH($A$524,'Paste Calib Data'!$A:$A,0)+(ROW()-ROW($A$524)-1),COLUMN()-1)</f>
        <v>-14.960938000000001</v>
      </c>
      <c r="R542" s="4">
        <f>INDEX('Paste Calib Data'!$1:$1048576,MATCH($A$524,'Paste Calib Data'!$A:$A,0)+(ROW()-ROW($A$524)-1),COLUMN()-1)</f>
        <v>-14.960938000000001</v>
      </c>
      <c r="S542" s="12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12">
        <f t="shared" si="181"/>
        <v>-14.960938000000001</v>
      </c>
      <c r="C543" s="4">
        <f>INDEX('Paste Calib Data'!$1:$1048576,MATCH($A$524,'Paste Calib Data'!$A:$A,0)+(ROW()-ROW($A$524)-1),COLUMN()-1)</f>
        <v>-14.960938000000001</v>
      </c>
      <c r="D543" s="4">
        <f>INDEX('Paste Calib Data'!$1:$1048576,MATCH($A$524,'Paste Calib Data'!$A:$A,0)+(ROW()-ROW($A$524)-1),COLUMN()-1)</f>
        <v>-14.960938000000001</v>
      </c>
      <c r="E543" s="4">
        <f>INDEX('Paste Calib Data'!$1:$1048576,MATCH($A$524,'Paste Calib Data'!$A:$A,0)+(ROW()-ROW($A$524)-1),COLUMN()-1)</f>
        <v>-14.960938000000001</v>
      </c>
      <c r="F543" s="4">
        <f>INDEX('Paste Calib Data'!$1:$1048576,MATCH($A$524,'Paste Calib Data'!$A:$A,0)+(ROW()-ROW($A$524)-1),COLUMN()-1)</f>
        <v>-14.960938000000001</v>
      </c>
      <c r="G543" s="4">
        <f>INDEX('Paste Calib Data'!$1:$1048576,MATCH($A$524,'Paste Calib Data'!$A:$A,0)+(ROW()-ROW($A$524)-1),COLUMN()-1)</f>
        <v>-14.960938000000001</v>
      </c>
      <c r="H543" s="4">
        <f>INDEX('Paste Calib Data'!$1:$1048576,MATCH($A$524,'Paste Calib Data'!$A:$A,0)+(ROW()-ROW($A$524)-1),COLUMN()-1)</f>
        <v>-14.960938000000001</v>
      </c>
      <c r="I543" s="4">
        <f>INDEX('Paste Calib Data'!$1:$1048576,MATCH($A$524,'Paste Calib Data'!$A:$A,0)+(ROW()-ROW($A$524)-1),COLUMN()-1)</f>
        <v>-14.960938000000001</v>
      </c>
      <c r="J543" s="4">
        <f>INDEX('Paste Calib Data'!$1:$1048576,MATCH($A$524,'Paste Calib Data'!$A:$A,0)+(ROW()-ROW($A$524)-1),COLUMN()-1)</f>
        <v>-14.960938000000001</v>
      </c>
      <c r="K543" s="4">
        <f>INDEX('Paste Calib Data'!$1:$1048576,MATCH($A$524,'Paste Calib Data'!$A:$A,0)+(ROW()-ROW($A$524)-1),COLUMN()-1)</f>
        <v>-14.960938000000001</v>
      </c>
      <c r="L543" s="4">
        <f>INDEX('Paste Calib Data'!$1:$1048576,MATCH($A$524,'Paste Calib Data'!$A:$A,0)+(ROW()-ROW($A$524)-1),COLUMN()-1)</f>
        <v>-14.960938000000001</v>
      </c>
      <c r="M543" s="4">
        <f>INDEX('Paste Calib Data'!$1:$1048576,MATCH($A$524,'Paste Calib Data'!$A:$A,0)+(ROW()-ROW($A$524)-1),COLUMN()-1)</f>
        <v>-14.960938000000001</v>
      </c>
      <c r="N543" s="4">
        <f>INDEX('Paste Calib Data'!$1:$1048576,MATCH($A$524,'Paste Calib Data'!$A:$A,0)+(ROW()-ROW($A$524)-1),COLUMN()-1)</f>
        <v>-14.960938000000001</v>
      </c>
      <c r="O543" s="4">
        <f>INDEX('Paste Calib Data'!$1:$1048576,MATCH($A$524,'Paste Calib Data'!$A:$A,0)+(ROW()-ROW($A$524)-1),COLUMN()-1)</f>
        <v>-14.960938000000001</v>
      </c>
      <c r="P543" s="4">
        <f>INDEX('Paste Calib Data'!$1:$1048576,MATCH($A$524,'Paste Calib Data'!$A:$A,0)+(ROW()-ROW($A$524)-1),COLUMN()-1)</f>
        <v>-14.960938000000001</v>
      </c>
      <c r="Q543" s="4">
        <f>INDEX('Paste Calib Data'!$1:$1048576,MATCH($A$524,'Paste Calib Data'!$A:$A,0)+(ROW()-ROW($A$524)-1),COLUMN()-1)</f>
        <v>-14.960938000000001</v>
      </c>
      <c r="R543" s="4">
        <f>INDEX('Paste Calib Data'!$1:$1048576,MATCH($A$524,'Paste Calib Data'!$A:$A,0)+(ROW()-ROW($A$524)-1),COLUMN()-1)</f>
        <v>-14.960938000000001</v>
      </c>
      <c r="S543" s="12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12">
        <f t="shared" si="181"/>
        <v>-14.960938000000001</v>
      </c>
      <c r="C544" s="4">
        <f>INDEX('Paste Calib Data'!$1:$1048576,MATCH($A$524,'Paste Calib Data'!$A:$A,0)+(ROW()-ROW($A$524)-1),COLUMN()-1)</f>
        <v>-14.960938000000001</v>
      </c>
      <c r="D544" s="4">
        <f>INDEX('Paste Calib Data'!$1:$1048576,MATCH($A$524,'Paste Calib Data'!$A:$A,0)+(ROW()-ROW($A$524)-1),COLUMN()-1)</f>
        <v>-14.960938000000001</v>
      </c>
      <c r="E544" s="4">
        <f>INDEX('Paste Calib Data'!$1:$1048576,MATCH($A$524,'Paste Calib Data'!$A:$A,0)+(ROW()-ROW($A$524)-1),COLUMN()-1)</f>
        <v>-14.960938000000001</v>
      </c>
      <c r="F544" s="4">
        <f>INDEX('Paste Calib Data'!$1:$1048576,MATCH($A$524,'Paste Calib Data'!$A:$A,0)+(ROW()-ROW($A$524)-1),COLUMN()-1)</f>
        <v>-14.960938000000001</v>
      </c>
      <c r="G544" s="4">
        <f>INDEX('Paste Calib Data'!$1:$1048576,MATCH($A$524,'Paste Calib Data'!$A:$A,0)+(ROW()-ROW($A$524)-1),COLUMN()-1)</f>
        <v>-14.960938000000001</v>
      </c>
      <c r="H544" s="4">
        <f>INDEX('Paste Calib Data'!$1:$1048576,MATCH($A$524,'Paste Calib Data'!$A:$A,0)+(ROW()-ROW($A$524)-1),COLUMN()-1)</f>
        <v>-14.960938000000001</v>
      </c>
      <c r="I544" s="4">
        <f>INDEX('Paste Calib Data'!$1:$1048576,MATCH($A$524,'Paste Calib Data'!$A:$A,0)+(ROW()-ROW($A$524)-1),COLUMN()-1)</f>
        <v>-14.960938000000001</v>
      </c>
      <c r="J544" s="4">
        <f>INDEX('Paste Calib Data'!$1:$1048576,MATCH($A$524,'Paste Calib Data'!$A:$A,0)+(ROW()-ROW($A$524)-1),COLUMN()-1)</f>
        <v>-14.960938000000001</v>
      </c>
      <c r="K544" s="4">
        <f>INDEX('Paste Calib Data'!$1:$1048576,MATCH($A$524,'Paste Calib Data'!$A:$A,0)+(ROW()-ROW($A$524)-1),COLUMN()-1)</f>
        <v>-14.960938000000001</v>
      </c>
      <c r="L544" s="4">
        <f>INDEX('Paste Calib Data'!$1:$1048576,MATCH($A$524,'Paste Calib Data'!$A:$A,0)+(ROW()-ROW($A$524)-1),COLUMN()-1)</f>
        <v>-14.960938000000001</v>
      </c>
      <c r="M544" s="4">
        <f>INDEX('Paste Calib Data'!$1:$1048576,MATCH($A$524,'Paste Calib Data'!$A:$A,0)+(ROW()-ROW($A$524)-1),COLUMN()-1)</f>
        <v>-14.960938000000001</v>
      </c>
      <c r="N544" s="4">
        <f>INDEX('Paste Calib Data'!$1:$1048576,MATCH($A$524,'Paste Calib Data'!$A:$A,0)+(ROW()-ROW($A$524)-1),COLUMN()-1)</f>
        <v>-14.960938000000001</v>
      </c>
      <c r="O544" s="4">
        <f>INDEX('Paste Calib Data'!$1:$1048576,MATCH($A$524,'Paste Calib Data'!$A:$A,0)+(ROW()-ROW($A$524)-1),COLUMN()-1)</f>
        <v>-14.960938000000001</v>
      </c>
      <c r="P544" s="4">
        <f>INDEX('Paste Calib Data'!$1:$1048576,MATCH($A$524,'Paste Calib Data'!$A:$A,0)+(ROW()-ROW($A$524)-1),COLUMN()-1)</f>
        <v>-14.960938000000001</v>
      </c>
      <c r="Q544" s="4">
        <f>INDEX('Paste Calib Data'!$1:$1048576,MATCH($A$524,'Paste Calib Data'!$A:$A,0)+(ROW()-ROW($A$524)-1),COLUMN()-1)</f>
        <v>-14.960938000000001</v>
      </c>
      <c r="R544" s="4">
        <f>INDEX('Paste Calib Data'!$1:$1048576,MATCH($A$524,'Paste Calib Data'!$A:$A,0)+(ROW()-ROW($A$524)-1),COLUMN()-1)</f>
        <v>-14.960938000000001</v>
      </c>
      <c r="S544" s="12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12">
        <f t="shared" si="181"/>
        <v>-14.960938000000001</v>
      </c>
      <c r="C545" s="4">
        <f>INDEX('Paste Calib Data'!$1:$1048576,MATCH($A$524,'Paste Calib Data'!$A:$A,0)+(ROW()-ROW($A$524)-1),COLUMN()-1)</f>
        <v>-14.960938000000001</v>
      </c>
      <c r="D545" s="4">
        <f>INDEX('Paste Calib Data'!$1:$1048576,MATCH($A$524,'Paste Calib Data'!$A:$A,0)+(ROW()-ROW($A$524)-1),COLUMN()-1)</f>
        <v>-14.960938000000001</v>
      </c>
      <c r="E545" s="4">
        <f>INDEX('Paste Calib Data'!$1:$1048576,MATCH($A$524,'Paste Calib Data'!$A:$A,0)+(ROW()-ROW($A$524)-1),COLUMN()-1)</f>
        <v>-14.960938000000001</v>
      </c>
      <c r="F545" s="4">
        <f>INDEX('Paste Calib Data'!$1:$1048576,MATCH($A$524,'Paste Calib Data'!$A:$A,0)+(ROW()-ROW($A$524)-1),COLUMN()-1)</f>
        <v>-14.960938000000001</v>
      </c>
      <c r="G545" s="4">
        <f>INDEX('Paste Calib Data'!$1:$1048576,MATCH($A$524,'Paste Calib Data'!$A:$A,0)+(ROW()-ROW($A$524)-1),COLUMN()-1)</f>
        <v>-14.960938000000001</v>
      </c>
      <c r="H545" s="4">
        <f>INDEX('Paste Calib Data'!$1:$1048576,MATCH($A$524,'Paste Calib Data'!$A:$A,0)+(ROW()-ROW($A$524)-1),COLUMN()-1)</f>
        <v>-14.960938000000001</v>
      </c>
      <c r="I545" s="4">
        <f>INDEX('Paste Calib Data'!$1:$1048576,MATCH($A$524,'Paste Calib Data'!$A:$A,0)+(ROW()-ROW($A$524)-1),COLUMN()-1)</f>
        <v>-14.960938000000001</v>
      </c>
      <c r="J545" s="4">
        <f>INDEX('Paste Calib Data'!$1:$1048576,MATCH($A$524,'Paste Calib Data'!$A:$A,0)+(ROW()-ROW($A$524)-1),COLUMN()-1)</f>
        <v>-14.960938000000001</v>
      </c>
      <c r="K545" s="4">
        <f>INDEX('Paste Calib Data'!$1:$1048576,MATCH($A$524,'Paste Calib Data'!$A:$A,0)+(ROW()-ROW($A$524)-1),COLUMN()-1)</f>
        <v>-14.960938000000001</v>
      </c>
      <c r="L545" s="4">
        <f>INDEX('Paste Calib Data'!$1:$1048576,MATCH($A$524,'Paste Calib Data'!$A:$A,0)+(ROW()-ROW($A$524)-1),COLUMN()-1)</f>
        <v>-14.960938000000001</v>
      </c>
      <c r="M545" s="4">
        <f>INDEX('Paste Calib Data'!$1:$1048576,MATCH($A$524,'Paste Calib Data'!$A:$A,0)+(ROW()-ROW($A$524)-1),COLUMN()-1)</f>
        <v>-14.960938000000001</v>
      </c>
      <c r="N545" s="4">
        <f>INDEX('Paste Calib Data'!$1:$1048576,MATCH($A$524,'Paste Calib Data'!$A:$A,0)+(ROW()-ROW($A$524)-1),COLUMN()-1)</f>
        <v>-14.960938000000001</v>
      </c>
      <c r="O545" s="4">
        <f>INDEX('Paste Calib Data'!$1:$1048576,MATCH($A$524,'Paste Calib Data'!$A:$A,0)+(ROW()-ROW($A$524)-1),COLUMN()-1)</f>
        <v>-14.960938000000001</v>
      </c>
      <c r="P545" s="4">
        <f>INDEX('Paste Calib Data'!$1:$1048576,MATCH($A$524,'Paste Calib Data'!$A:$A,0)+(ROW()-ROW($A$524)-1),COLUMN()-1)</f>
        <v>-14.960938000000001</v>
      </c>
      <c r="Q545" s="4">
        <f>INDEX('Paste Calib Data'!$1:$1048576,MATCH($A$524,'Paste Calib Data'!$A:$A,0)+(ROW()-ROW($A$524)-1),COLUMN()-1)</f>
        <v>-14.960938000000001</v>
      </c>
      <c r="R545" s="4">
        <f>INDEX('Paste Calib Data'!$1:$1048576,MATCH($A$524,'Paste Calib Data'!$A:$A,0)+(ROW()-ROW($A$524)-1),COLUMN()-1)</f>
        <v>-14.960938000000001</v>
      </c>
      <c r="S545" s="12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12">
        <f>C546</f>
        <v>-14.960938000000001</v>
      </c>
      <c r="C546" s="4">
        <f>INDEX('Paste Calib Data'!$1:$1048576,MATCH($A$524,'Paste Calib Data'!$A:$A,0)+(ROW()-ROW($A$524)-1),COLUMN()-1)</f>
        <v>-14.960938000000001</v>
      </c>
      <c r="D546" s="4">
        <f>INDEX('Paste Calib Data'!$1:$1048576,MATCH($A$524,'Paste Calib Data'!$A:$A,0)+(ROW()-ROW($A$524)-1),COLUMN()-1)</f>
        <v>-14.960938000000001</v>
      </c>
      <c r="E546" s="4">
        <f>INDEX('Paste Calib Data'!$1:$1048576,MATCH($A$524,'Paste Calib Data'!$A:$A,0)+(ROW()-ROW($A$524)-1),COLUMN()-1)</f>
        <v>-14.960938000000001</v>
      </c>
      <c r="F546" s="4">
        <f>INDEX('Paste Calib Data'!$1:$1048576,MATCH($A$524,'Paste Calib Data'!$A:$A,0)+(ROW()-ROW($A$524)-1),COLUMN()-1)</f>
        <v>-14.960938000000001</v>
      </c>
      <c r="G546" s="4">
        <f>INDEX('Paste Calib Data'!$1:$1048576,MATCH($A$524,'Paste Calib Data'!$A:$A,0)+(ROW()-ROW($A$524)-1),COLUMN()-1)</f>
        <v>-14.960938000000001</v>
      </c>
      <c r="H546" s="4">
        <f>INDEX('Paste Calib Data'!$1:$1048576,MATCH($A$524,'Paste Calib Data'!$A:$A,0)+(ROW()-ROW($A$524)-1),COLUMN()-1)</f>
        <v>-14.960938000000001</v>
      </c>
      <c r="I546" s="4">
        <f>INDEX('Paste Calib Data'!$1:$1048576,MATCH($A$524,'Paste Calib Data'!$A:$A,0)+(ROW()-ROW($A$524)-1),COLUMN()-1)</f>
        <v>-14.960938000000001</v>
      </c>
      <c r="J546" s="4">
        <f>INDEX('Paste Calib Data'!$1:$1048576,MATCH($A$524,'Paste Calib Data'!$A:$A,0)+(ROW()-ROW($A$524)-1),COLUMN()-1)</f>
        <v>-14.960938000000001</v>
      </c>
      <c r="K546" s="4">
        <f>INDEX('Paste Calib Data'!$1:$1048576,MATCH($A$524,'Paste Calib Data'!$A:$A,0)+(ROW()-ROW($A$524)-1),COLUMN()-1)</f>
        <v>-14.960938000000001</v>
      </c>
      <c r="L546" s="4">
        <f>INDEX('Paste Calib Data'!$1:$1048576,MATCH($A$524,'Paste Calib Data'!$A:$A,0)+(ROW()-ROW($A$524)-1),COLUMN()-1)</f>
        <v>-14.960938000000001</v>
      </c>
      <c r="M546" s="4">
        <f>INDEX('Paste Calib Data'!$1:$1048576,MATCH($A$524,'Paste Calib Data'!$A:$A,0)+(ROW()-ROW($A$524)-1),COLUMN()-1)</f>
        <v>-14.960938000000001</v>
      </c>
      <c r="N546" s="4">
        <f>INDEX('Paste Calib Data'!$1:$1048576,MATCH($A$524,'Paste Calib Data'!$A:$A,0)+(ROW()-ROW($A$524)-1),COLUMN()-1)</f>
        <v>-14.960938000000001</v>
      </c>
      <c r="O546" s="4">
        <f>INDEX('Paste Calib Data'!$1:$1048576,MATCH($A$524,'Paste Calib Data'!$A:$A,0)+(ROW()-ROW($A$524)-1),COLUMN()-1)</f>
        <v>-14.960938000000001</v>
      </c>
      <c r="P546" s="4">
        <f>INDEX('Paste Calib Data'!$1:$1048576,MATCH($A$524,'Paste Calib Data'!$A:$A,0)+(ROW()-ROW($A$524)-1),COLUMN()-1)</f>
        <v>-14.960938000000001</v>
      </c>
      <c r="Q546" s="4">
        <f>INDEX('Paste Calib Data'!$1:$1048576,MATCH($A$524,'Paste Calib Data'!$A:$A,0)+(ROW()-ROW($A$524)-1),COLUMN()-1)</f>
        <v>-14.960938000000001</v>
      </c>
      <c r="R546" s="4">
        <f>INDEX('Paste Calib Data'!$1:$1048576,MATCH($A$524,'Paste Calib Data'!$A:$A,0)+(ROW()-ROW($A$524)-1),COLUMN()-1)</f>
        <v>-14.960938000000001</v>
      </c>
      <c r="S546" s="12">
        <f t="shared" si="182"/>
        <v>-14.960938000000001</v>
      </c>
    </row>
    <row r="547" spans="1:19" x14ac:dyDescent="0.25">
      <c r="A547" s="13">
        <f>A546+1</f>
        <v>3501</v>
      </c>
      <c r="B547" s="12">
        <f>B546</f>
        <v>-14.960938000000001</v>
      </c>
      <c r="C547" s="12">
        <f>C546</f>
        <v>-14.960938000000001</v>
      </c>
      <c r="D547" s="12">
        <f t="shared" ref="D547:S547" si="183">D546</f>
        <v>-14.960938000000001</v>
      </c>
      <c r="E547" s="12">
        <f t="shared" si="183"/>
        <v>-14.960938000000001</v>
      </c>
      <c r="F547" s="12">
        <f t="shared" si="183"/>
        <v>-14.960938000000001</v>
      </c>
      <c r="G547" s="12">
        <f t="shared" si="183"/>
        <v>-14.960938000000001</v>
      </c>
      <c r="H547" s="12">
        <f t="shared" si="183"/>
        <v>-14.960938000000001</v>
      </c>
      <c r="I547" s="12">
        <f t="shared" si="183"/>
        <v>-14.960938000000001</v>
      </c>
      <c r="J547" s="12">
        <f t="shared" si="183"/>
        <v>-14.960938000000001</v>
      </c>
      <c r="K547" s="12">
        <f t="shared" si="183"/>
        <v>-14.960938000000001</v>
      </c>
      <c r="L547" s="12">
        <f t="shared" si="183"/>
        <v>-14.960938000000001</v>
      </c>
      <c r="M547" s="12">
        <f t="shared" si="183"/>
        <v>-14.960938000000001</v>
      </c>
      <c r="N547" s="12">
        <f t="shared" si="183"/>
        <v>-14.960938000000001</v>
      </c>
      <c r="O547" s="12">
        <f t="shared" si="183"/>
        <v>-14.960938000000001</v>
      </c>
      <c r="P547" s="12">
        <f t="shared" si="183"/>
        <v>-14.960938000000001</v>
      </c>
      <c r="Q547" s="12">
        <f t="shared" si="183"/>
        <v>-14.960938000000001</v>
      </c>
      <c r="R547" s="12">
        <f t="shared" si="183"/>
        <v>-14.960938000000001</v>
      </c>
      <c r="S547" s="12">
        <f t="shared" si="183"/>
        <v>-14.960938000000001</v>
      </c>
    </row>
    <row r="549" spans="1:19" x14ac:dyDescent="0.25">
      <c r="A549" s="17" t="s">
        <v>296</v>
      </c>
      <c r="B549" s="51" t="str">
        <f>INDEX('Paste Calib Data'!$1:$1048576,MATCH($A$549,'Paste Calib Data'!$A:$A,0)+(ROW()-ROW($A$549)),COLUMN())</f>
        <v>Timing, Maximum</v>
      </c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13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13">
        <f>R551+1</f>
        <v>151</v>
      </c>
    </row>
    <row r="552" spans="1:19" x14ac:dyDescent="0.25">
      <c r="A552" s="13">
        <f>A553-1</f>
        <v>499</v>
      </c>
      <c r="B552" s="12">
        <f>B553</f>
        <v>25</v>
      </c>
      <c r="C552" s="12">
        <f t="shared" ref="C552:S552" si="184">C553</f>
        <v>25</v>
      </c>
      <c r="D552" s="12">
        <f t="shared" si="184"/>
        <v>25</v>
      </c>
      <c r="E552" s="12">
        <f t="shared" si="184"/>
        <v>25</v>
      </c>
      <c r="F552" s="12">
        <f t="shared" si="184"/>
        <v>25</v>
      </c>
      <c r="G552" s="12">
        <f t="shared" si="184"/>
        <v>25</v>
      </c>
      <c r="H552" s="12">
        <f t="shared" si="184"/>
        <v>25</v>
      </c>
      <c r="I552" s="12">
        <f t="shared" si="184"/>
        <v>25</v>
      </c>
      <c r="J552" s="12">
        <f t="shared" si="184"/>
        <v>25</v>
      </c>
      <c r="K552" s="12">
        <f t="shared" si="184"/>
        <v>25</v>
      </c>
      <c r="L552" s="12">
        <f t="shared" si="184"/>
        <v>25</v>
      </c>
      <c r="M552" s="12">
        <f t="shared" si="184"/>
        <v>25</v>
      </c>
      <c r="N552" s="12">
        <f t="shared" si="184"/>
        <v>25</v>
      </c>
      <c r="O552" s="12">
        <f t="shared" si="184"/>
        <v>25</v>
      </c>
      <c r="P552" s="12">
        <f t="shared" si="184"/>
        <v>25</v>
      </c>
      <c r="Q552" s="12">
        <f t="shared" si="184"/>
        <v>25</v>
      </c>
      <c r="R552" s="12">
        <f t="shared" si="184"/>
        <v>25</v>
      </c>
      <c r="S552" s="12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12">
        <f t="shared" ref="B553:B570" si="185">C553</f>
        <v>25</v>
      </c>
      <c r="C553" s="4">
        <f>INDEX('Paste Calib Data'!$1:$1048576,MATCH($A$549,'Paste Calib Data'!$A:$A,0)+(ROW()-ROW($A$549)-1),COLUMN()-1)</f>
        <v>25</v>
      </c>
      <c r="D553" s="4">
        <f>INDEX('Paste Calib Data'!$1:$1048576,MATCH($A$549,'Paste Calib Data'!$A:$A,0)+(ROW()-ROW($A$549)-1),COLUMN()-1)</f>
        <v>25</v>
      </c>
      <c r="E553" s="4">
        <f>INDEX('Paste Calib Data'!$1:$1048576,MATCH($A$549,'Paste Calib Data'!$A:$A,0)+(ROW()-ROW($A$549)-1),COLUMN()-1)</f>
        <v>25</v>
      </c>
      <c r="F553" s="4">
        <f>INDEX('Paste Calib Data'!$1:$1048576,MATCH($A$549,'Paste Calib Data'!$A:$A,0)+(ROW()-ROW($A$549)-1),COLUMN()-1)</f>
        <v>25</v>
      </c>
      <c r="G553" s="4">
        <f>INDEX('Paste Calib Data'!$1:$1048576,MATCH($A$549,'Paste Calib Data'!$A:$A,0)+(ROW()-ROW($A$549)-1),COLUMN()-1)</f>
        <v>25</v>
      </c>
      <c r="H553" s="4">
        <f>INDEX('Paste Calib Data'!$1:$1048576,MATCH($A$549,'Paste Calib Data'!$A:$A,0)+(ROW()-ROW($A$549)-1),COLUMN()-1)</f>
        <v>25</v>
      </c>
      <c r="I553" s="4">
        <f>INDEX('Paste Calib Data'!$1:$1048576,MATCH($A$549,'Paste Calib Data'!$A:$A,0)+(ROW()-ROW($A$549)-1),COLUMN()-1)</f>
        <v>25</v>
      </c>
      <c r="J553" s="4">
        <f>INDEX('Paste Calib Data'!$1:$1048576,MATCH($A$549,'Paste Calib Data'!$A:$A,0)+(ROW()-ROW($A$549)-1),COLUMN()-1)</f>
        <v>25</v>
      </c>
      <c r="K553" s="4">
        <f>INDEX('Paste Calib Data'!$1:$1048576,MATCH($A$549,'Paste Calib Data'!$A:$A,0)+(ROW()-ROW($A$549)-1),COLUMN()-1)</f>
        <v>25</v>
      </c>
      <c r="L553" s="4">
        <f>INDEX('Paste Calib Data'!$1:$1048576,MATCH($A$549,'Paste Calib Data'!$A:$A,0)+(ROW()-ROW($A$549)-1),COLUMN()-1)</f>
        <v>25</v>
      </c>
      <c r="M553" s="4">
        <f>INDEX('Paste Calib Data'!$1:$1048576,MATCH($A$549,'Paste Calib Data'!$A:$A,0)+(ROW()-ROW($A$549)-1),COLUMN()-1)</f>
        <v>25</v>
      </c>
      <c r="N553" s="4">
        <f>INDEX('Paste Calib Data'!$1:$1048576,MATCH($A$549,'Paste Calib Data'!$A:$A,0)+(ROW()-ROW($A$549)-1),COLUMN()-1)</f>
        <v>25</v>
      </c>
      <c r="O553" s="4">
        <f>INDEX('Paste Calib Data'!$1:$1048576,MATCH($A$549,'Paste Calib Data'!$A:$A,0)+(ROW()-ROW($A$549)-1),COLUMN()-1)</f>
        <v>25</v>
      </c>
      <c r="P553" s="4">
        <f>INDEX('Paste Calib Data'!$1:$1048576,MATCH($A$549,'Paste Calib Data'!$A:$A,0)+(ROW()-ROW($A$549)-1),COLUMN()-1)</f>
        <v>25</v>
      </c>
      <c r="Q553" s="4">
        <f>INDEX('Paste Calib Data'!$1:$1048576,MATCH($A$549,'Paste Calib Data'!$A:$A,0)+(ROW()-ROW($A$549)-1),COLUMN()-1)</f>
        <v>25</v>
      </c>
      <c r="R553" s="4">
        <f>INDEX('Paste Calib Data'!$1:$1048576,MATCH($A$549,'Paste Calib Data'!$A:$A,0)+(ROW()-ROW($A$549)-1),COLUMN()-1)</f>
        <v>25</v>
      </c>
      <c r="S553" s="12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12">
        <f t="shared" si="185"/>
        <v>25</v>
      </c>
      <c r="C554" s="4">
        <f>INDEX('Paste Calib Data'!$1:$1048576,MATCH($A$549,'Paste Calib Data'!$A:$A,0)+(ROW()-ROW($A$549)-1),COLUMN()-1)</f>
        <v>25</v>
      </c>
      <c r="D554" s="4">
        <f>INDEX('Paste Calib Data'!$1:$1048576,MATCH($A$549,'Paste Calib Data'!$A:$A,0)+(ROW()-ROW($A$549)-1),COLUMN()-1)</f>
        <v>25</v>
      </c>
      <c r="E554" s="4">
        <f>INDEX('Paste Calib Data'!$1:$1048576,MATCH($A$549,'Paste Calib Data'!$A:$A,0)+(ROW()-ROW($A$549)-1),COLUMN()-1)</f>
        <v>25</v>
      </c>
      <c r="F554" s="4">
        <f>INDEX('Paste Calib Data'!$1:$1048576,MATCH($A$549,'Paste Calib Data'!$A:$A,0)+(ROW()-ROW($A$549)-1),COLUMN()-1)</f>
        <v>25</v>
      </c>
      <c r="G554" s="4">
        <f>INDEX('Paste Calib Data'!$1:$1048576,MATCH($A$549,'Paste Calib Data'!$A:$A,0)+(ROW()-ROW($A$549)-1),COLUMN()-1)</f>
        <v>25</v>
      </c>
      <c r="H554" s="4">
        <f>INDEX('Paste Calib Data'!$1:$1048576,MATCH($A$549,'Paste Calib Data'!$A:$A,0)+(ROW()-ROW($A$549)-1),COLUMN()-1)</f>
        <v>25</v>
      </c>
      <c r="I554" s="4">
        <f>INDEX('Paste Calib Data'!$1:$1048576,MATCH($A$549,'Paste Calib Data'!$A:$A,0)+(ROW()-ROW($A$549)-1),COLUMN()-1)</f>
        <v>25</v>
      </c>
      <c r="J554" s="4">
        <f>INDEX('Paste Calib Data'!$1:$1048576,MATCH($A$549,'Paste Calib Data'!$A:$A,0)+(ROW()-ROW($A$549)-1),COLUMN()-1)</f>
        <v>25</v>
      </c>
      <c r="K554" s="4">
        <f>INDEX('Paste Calib Data'!$1:$1048576,MATCH($A$549,'Paste Calib Data'!$A:$A,0)+(ROW()-ROW($A$549)-1),COLUMN()-1)</f>
        <v>25</v>
      </c>
      <c r="L554" s="4">
        <f>INDEX('Paste Calib Data'!$1:$1048576,MATCH($A$549,'Paste Calib Data'!$A:$A,0)+(ROW()-ROW($A$549)-1),COLUMN()-1)</f>
        <v>25</v>
      </c>
      <c r="M554" s="4">
        <f>INDEX('Paste Calib Data'!$1:$1048576,MATCH($A$549,'Paste Calib Data'!$A:$A,0)+(ROW()-ROW($A$549)-1),COLUMN()-1)</f>
        <v>25</v>
      </c>
      <c r="N554" s="4">
        <f>INDEX('Paste Calib Data'!$1:$1048576,MATCH($A$549,'Paste Calib Data'!$A:$A,0)+(ROW()-ROW($A$549)-1),COLUMN()-1)</f>
        <v>25</v>
      </c>
      <c r="O554" s="4">
        <f>INDEX('Paste Calib Data'!$1:$1048576,MATCH($A$549,'Paste Calib Data'!$A:$A,0)+(ROW()-ROW($A$549)-1),COLUMN()-1)</f>
        <v>25</v>
      </c>
      <c r="P554" s="4">
        <f>INDEX('Paste Calib Data'!$1:$1048576,MATCH($A$549,'Paste Calib Data'!$A:$A,0)+(ROW()-ROW($A$549)-1),COLUMN()-1)</f>
        <v>25</v>
      </c>
      <c r="Q554" s="4">
        <f>INDEX('Paste Calib Data'!$1:$1048576,MATCH($A$549,'Paste Calib Data'!$A:$A,0)+(ROW()-ROW($A$549)-1),COLUMN()-1)</f>
        <v>25</v>
      </c>
      <c r="R554" s="4">
        <f>INDEX('Paste Calib Data'!$1:$1048576,MATCH($A$549,'Paste Calib Data'!$A:$A,0)+(ROW()-ROW($A$549)-1),COLUMN()-1)</f>
        <v>25</v>
      </c>
      <c r="S554" s="12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12">
        <f t="shared" si="185"/>
        <v>25</v>
      </c>
      <c r="C555" s="4">
        <f>INDEX('Paste Calib Data'!$1:$1048576,MATCH($A$549,'Paste Calib Data'!$A:$A,0)+(ROW()-ROW($A$549)-1),COLUMN()-1)</f>
        <v>25</v>
      </c>
      <c r="D555" s="4">
        <f>INDEX('Paste Calib Data'!$1:$1048576,MATCH($A$549,'Paste Calib Data'!$A:$A,0)+(ROW()-ROW($A$549)-1),COLUMN()-1)</f>
        <v>25</v>
      </c>
      <c r="E555" s="4">
        <f>INDEX('Paste Calib Data'!$1:$1048576,MATCH($A$549,'Paste Calib Data'!$A:$A,0)+(ROW()-ROW($A$549)-1),COLUMN()-1)</f>
        <v>25</v>
      </c>
      <c r="F555" s="4">
        <f>INDEX('Paste Calib Data'!$1:$1048576,MATCH($A$549,'Paste Calib Data'!$A:$A,0)+(ROW()-ROW($A$549)-1),COLUMN()-1)</f>
        <v>25</v>
      </c>
      <c r="G555" s="4">
        <f>INDEX('Paste Calib Data'!$1:$1048576,MATCH($A$549,'Paste Calib Data'!$A:$A,0)+(ROW()-ROW($A$549)-1),COLUMN()-1)</f>
        <v>25</v>
      </c>
      <c r="H555" s="4">
        <f>INDEX('Paste Calib Data'!$1:$1048576,MATCH($A$549,'Paste Calib Data'!$A:$A,0)+(ROW()-ROW($A$549)-1),COLUMN()-1)</f>
        <v>25</v>
      </c>
      <c r="I555" s="4">
        <f>INDEX('Paste Calib Data'!$1:$1048576,MATCH($A$549,'Paste Calib Data'!$A:$A,0)+(ROW()-ROW($A$549)-1),COLUMN()-1)</f>
        <v>25</v>
      </c>
      <c r="J555" s="4">
        <f>INDEX('Paste Calib Data'!$1:$1048576,MATCH($A$549,'Paste Calib Data'!$A:$A,0)+(ROW()-ROW($A$549)-1),COLUMN()-1)</f>
        <v>25</v>
      </c>
      <c r="K555" s="4">
        <f>INDEX('Paste Calib Data'!$1:$1048576,MATCH($A$549,'Paste Calib Data'!$A:$A,0)+(ROW()-ROW($A$549)-1),COLUMN()-1)</f>
        <v>25</v>
      </c>
      <c r="L555" s="4">
        <f>INDEX('Paste Calib Data'!$1:$1048576,MATCH($A$549,'Paste Calib Data'!$A:$A,0)+(ROW()-ROW($A$549)-1),COLUMN()-1)</f>
        <v>25</v>
      </c>
      <c r="M555" s="4">
        <f>INDEX('Paste Calib Data'!$1:$1048576,MATCH($A$549,'Paste Calib Data'!$A:$A,0)+(ROW()-ROW($A$549)-1),COLUMN()-1)</f>
        <v>25</v>
      </c>
      <c r="N555" s="4">
        <f>INDEX('Paste Calib Data'!$1:$1048576,MATCH($A$549,'Paste Calib Data'!$A:$A,0)+(ROW()-ROW($A$549)-1),COLUMN()-1)</f>
        <v>25</v>
      </c>
      <c r="O555" s="4">
        <f>INDEX('Paste Calib Data'!$1:$1048576,MATCH($A$549,'Paste Calib Data'!$A:$A,0)+(ROW()-ROW($A$549)-1),COLUMN()-1)</f>
        <v>25</v>
      </c>
      <c r="P555" s="4">
        <f>INDEX('Paste Calib Data'!$1:$1048576,MATCH($A$549,'Paste Calib Data'!$A:$A,0)+(ROW()-ROW($A$549)-1),COLUMN()-1)</f>
        <v>25</v>
      </c>
      <c r="Q555" s="4">
        <f>INDEX('Paste Calib Data'!$1:$1048576,MATCH($A$549,'Paste Calib Data'!$A:$A,0)+(ROW()-ROW($A$549)-1),COLUMN()-1)</f>
        <v>25</v>
      </c>
      <c r="R555" s="4">
        <f>INDEX('Paste Calib Data'!$1:$1048576,MATCH($A$549,'Paste Calib Data'!$A:$A,0)+(ROW()-ROW($A$549)-1),COLUMN()-1)</f>
        <v>25</v>
      </c>
      <c r="S555" s="12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12">
        <f t="shared" si="185"/>
        <v>25</v>
      </c>
      <c r="C556" s="4">
        <f>INDEX('Paste Calib Data'!$1:$1048576,MATCH($A$549,'Paste Calib Data'!$A:$A,0)+(ROW()-ROW($A$549)-1),COLUMN()-1)</f>
        <v>25</v>
      </c>
      <c r="D556" s="4">
        <f>INDEX('Paste Calib Data'!$1:$1048576,MATCH($A$549,'Paste Calib Data'!$A:$A,0)+(ROW()-ROW($A$549)-1),COLUMN()-1)</f>
        <v>25</v>
      </c>
      <c r="E556" s="4">
        <f>INDEX('Paste Calib Data'!$1:$1048576,MATCH($A$549,'Paste Calib Data'!$A:$A,0)+(ROW()-ROW($A$549)-1),COLUMN()-1)</f>
        <v>25</v>
      </c>
      <c r="F556" s="4">
        <f>INDEX('Paste Calib Data'!$1:$1048576,MATCH($A$549,'Paste Calib Data'!$A:$A,0)+(ROW()-ROW($A$549)-1),COLUMN()-1)</f>
        <v>25</v>
      </c>
      <c r="G556" s="4">
        <f>INDEX('Paste Calib Data'!$1:$1048576,MATCH($A$549,'Paste Calib Data'!$A:$A,0)+(ROW()-ROW($A$549)-1),COLUMN()-1)</f>
        <v>25</v>
      </c>
      <c r="H556" s="4">
        <f>INDEX('Paste Calib Data'!$1:$1048576,MATCH($A$549,'Paste Calib Data'!$A:$A,0)+(ROW()-ROW($A$549)-1),COLUMN()-1)</f>
        <v>25</v>
      </c>
      <c r="I556" s="4">
        <f>INDEX('Paste Calib Data'!$1:$1048576,MATCH($A$549,'Paste Calib Data'!$A:$A,0)+(ROW()-ROW($A$549)-1),COLUMN()-1)</f>
        <v>25</v>
      </c>
      <c r="J556" s="4">
        <f>INDEX('Paste Calib Data'!$1:$1048576,MATCH($A$549,'Paste Calib Data'!$A:$A,0)+(ROW()-ROW($A$549)-1),COLUMN()-1)</f>
        <v>25</v>
      </c>
      <c r="K556" s="4">
        <f>INDEX('Paste Calib Data'!$1:$1048576,MATCH($A$549,'Paste Calib Data'!$A:$A,0)+(ROW()-ROW($A$549)-1),COLUMN()-1)</f>
        <v>25</v>
      </c>
      <c r="L556" s="4">
        <f>INDEX('Paste Calib Data'!$1:$1048576,MATCH($A$549,'Paste Calib Data'!$A:$A,0)+(ROW()-ROW($A$549)-1),COLUMN()-1)</f>
        <v>25</v>
      </c>
      <c r="M556" s="4">
        <f>INDEX('Paste Calib Data'!$1:$1048576,MATCH($A$549,'Paste Calib Data'!$A:$A,0)+(ROW()-ROW($A$549)-1),COLUMN()-1)</f>
        <v>25</v>
      </c>
      <c r="N556" s="4">
        <f>INDEX('Paste Calib Data'!$1:$1048576,MATCH($A$549,'Paste Calib Data'!$A:$A,0)+(ROW()-ROW($A$549)-1),COLUMN()-1)</f>
        <v>25</v>
      </c>
      <c r="O556" s="4">
        <f>INDEX('Paste Calib Data'!$1:$1048576,MATCH($A$549,'Paste Calib Data'!$A:$A,0)+(ROW()-ROW($A$549)-1),COLUMN()-1)</f>
        <v>25</v>
      </c>
      <c r="P556" s="4">
        <f>INDEX('Paste Calib Data'!$1:$1048576,MATCH($A$549,'Paste Calib Data'!$A:$A,0)+(ROW()-ROW($A$549)-1),COLUMN()-1)</f>
        <v>25</v>
      </c>
      <c r="Q556" s="4">
        <f>INDEX('Paste Calib Data'!$1:$1048576,MATCH($A$549,'Paste Calib Data'!$A:$A,0)+(ROW()-ROW($A$549)-1),COLUMN()-1)</f>
        <v>25</v>
      </c>
      <c r="R556" s="4">
        <f>INDEX('Paste Calib Data'!$1:$1048576,MATCH($A$549,'Paste Calib Data'!$A:$A,0)+(ROW()-ROW($A$549)-1),COLUMN()-1)</f>
        <v>25</v>
      </c>
      <c r="S556" s="12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12">
        <f t="shared" si="185"/>
        <v>25</v>
      </c>
      <c r="C557" s="4">
        <f>INDEX('Paste Calib Data'!$1:$1048576,MATCH($A$549,'Paste Calib Data'!$A:$A,0)+(ROW()-ROW($A$549)-1),COLUMN()-1)</f>
        <v>25</v>
      </c>
      <c r="D557" s="4">
        <f>INDEX('Paste Calib Data'!$1:$1048576,MATCH($A$549,'Paste Calib Data'!$A:$A,0)+(ROW()-ROW($A$549)-1),COLUMN()-1)</f>
        <v>25</v>
      </c>
      <c r="E557" s="4">
        <f>INDEX('Paste Calib Data'!$1:$1048576,MATCH($A$549,'Paste Calib Data'!$A:$A,0)+(ROW()-ROW($A$549)-1),COLUMN()-1)</f>
        <v>25</v>
      </c>
      <c r="F557" s="4">
        <f>INDEX('Paste Calib Data'!$1:$1048576,MATCH($A$549,'Paste Calib Data'!$A:$A,0)+(ROW()-ROW($A$549)-1),COLUMN()-1)</f>
        <v>25</v>
      </c>
      <c r="G557" s="4">
        <f>INDEX('Paste Calib Data'!$1:$1048576,MATCH($A$549,'Paste Calib Data'!$A:$A,0)+(ROW()-ROW($A$549)-1),COLUMN()-1)</f>
        <v>25</v>
      </c>
      <c r="H557" s="4">
        <f>INDEX('Paste Calib Data'!$1:$1048576,MATCH($A$549,'Paste Calib Data'!$A:$A,0)+(ROW()-ROW($A$549)-1),COLUMN()-1)</f>
        <v>25</v>
      </c>
      <c r="I557" s="4">
        <f>INDEX('Paste Calib Data'!$1:$1048576,MATCH($A$549,'Paste Calib Data'!$A:$A,0)+(ROW()-ROW($A$549)-1),COLUMN()-1)</f>
        <v>25</v>
      </c>
      <c r="J557" s="4">
        <f>INDEX('Paste Calib Data'!$1:$1048576,MATCH($A$549,'Paste Calib Data'!$A:$A,0)+(ROW()-ROW($A$549)-1),COLUMN()-1)</f>
        <v>25</v>
      </c>
      <c r="K557" s="4">
        <f>INDEX('Paste Calib Data'!$1:$1048576,MATCH($A$549,'Paste Calib Data'!$A:$A,0)+(ROW()-ROW($A$549)-1),COLUMN()-1)</f>
        <v>25</v>
      </c>
      <c r="L557" s="4">
        <f>INDEX('Paste Calib Data'!$1:$1048576,MATCH($A$549,'Paste Calib Data'!$A:$A,0)+(ROW()-ROW($A$549)-1),COLUMN()-1)</f>
        <v>25</v>
      </c>
      <c r="M557" s="4">
        <f>INDEX('Paste Calib Data'!$1:$1048576,MATCH($A$549,'Paste Calib Data'!$A:$A,0)+(ROW()-ROW($A$549)-1),COLUMN()-1)</f>
        <v>25</v>
      </c>
      <c r="N557" s="4">
        <f>INDEX('Paste Calib Data'!$1:$1048576,MATCH($A$549,'Paste Calib Data'!$A:$A,0)+(ROW()-ROW($A$549)-1),COLUMN()-1)</f>
        <v>25</v>
      </c>
      <c r="O557" s="4">
        <f>INDEX('Paste Calib Data'!$1:$1048576,MATCH($A$549,'Paste Calib Data'!$A:$A,0)+(ROW()-ROW($A$549)-1),COLUMN()-1)</f>
        <v>25</v>
      </c>
      <c r="P557" s="4">
        <f>INDEX('Paste Calib Data'!$1:$1048576,MATCH($A$549,'Paste Calib Data'!$A:$A,0)+(ROW()-ROW($A$549)-1),COLUMN()-1)</f>
        <v>25</v>
      </c>
      <c r="Q557" s="4">
        <f>INDEX('Paste Calib Data'!$1:$1048576,MATCH($A$549,'Paste Calib Data'!$A:$A,0)+(ROW()-ROW($A$549)-1),COLUMN()-1)</f>
        <v>25</v>
      </c>
      <c r="R557" s="4">
        <f>INDEX('Paste Calib Data'!$1:$1048576,MATCH($A$549,'Paste Calib Data'!$A:$A,0)+(ROW()-ROW($A$549)-1),COLUMN()-1)</f>
        <v>25</v>
      </c>
      <c r="S557" s="12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12">
        <f t="shared" si="185"/>
        <v>25</v>
      </c>
      <c r="C558" s="4">
        <f>INDEX('Paste Calib Data'!$1:$1048576,MATCH($A$549,'Paste Calib Data'!$A:$A,0)+(ROW()-ROW($A$549)-1),COLUMN()-1)</f>
        <v>25</v>
      </c>
      <c r="D558" s="4">
        <f>INDEX('Paste Calib Data'!$1:$1048576,MATCH($A$549,'Paste Calib Data'!$A:$A,0)+(ROW()-ROW($A$549)-1),COLUMN()-1)</f>
        <v>25</v>
      </c>
      <c r="E558" s="4">
        <f>INDEX('Paste Calib Data'!$1:$1048576,MATCH($A$549,'Paste Calib Data'!$A:$A,0)+(ROW()-ROW($A$549)-1),COLUMN()-1)</f>
        <v>25</v>
      </c>
      <c r="F558" s="4">
        <f>INDEX('Paste Calib Data'!$1:$1048576,MATCH($A$549,'Paste Calib Data'!$A:$A,0)+(ROW()-ROW($A$549)-1),COLUMN()-1)</f>
        <v>25</v>
      </c>
      <c r="G558" s="4">
        <f>INDEX('Paste Calib Data'!$1:$1048576,MATCH($A$549,'Paste Calib Data'!$A:$A,0)+(ROW()-ROW($A$549)-1),COLUMN()-1)</f>
        <v>25</v>
      </c>
      <c r="H558" s="4">
        <f>INDEX('Paste Calib Data'!$1:$1048576,MATCH($A$549,'Paste Calib Data'!$A:$A,0)+(ROW()-ROW($A$549)-1),COLUMN()-1)</f>
        <v>25</v>
      </c>
      <c r="I558" s="4">
        <f>INDEX('Paste Calib Data'!$1:$1048576,MATCH($A$549,'Paste Calib Data'!$A:$A,0)+(ROW()-ROW($A$549)-1),COLUMN()-1)</f>
        <v>25</v>
      </c>
      <c r="J558" s="4">
        <f>INDEX('Paste Calib Data'!$1:$1048576,MATCH($A$549,'Paste Calib Data'!$A:$A,0)+(ROW()-ROW($A$549)-1),COLUMN()-1)</f>
        <v>25</v>
      </c>
      <c r="K558" s="4">
        <f>INDEX('Paste Calib Data'!$1:$1048576,MATCH($A$549,'Paste Calib Data'!$A:$A,0)+(ROW()-ROW($A$549)-1),COLUMN()-1)</f>
        <v>25</v>
      </c>
      <c r="L558" s="4">
        <f>INDEX('Paste Calib Data'!$1:$1048576,MATCH($A$549,'Paste Calib Data'!$A:$A,0)+(ROW()-ROW($A$549)-1),COLUMN()-1)</f>
        <v>25</v>
      </c>
      <c r="M558" s="4">
        <f>INDEX('Paste Calib Data'!$1:$1048576,MATCH($A$549,'Paste Calib Data'!$A:$A,0)+(ROW()-ROW($A$549)-1),COLUMN()-1)</f>
        <v>25</v>
      </c>
      <c r="N558" s="4">
        <f>INDEX('Paste Calib Data'!$1:$1048576,MATCH($A$549,'Paste Calib Data'!$A:$A,0)+(ROW()-ROW($A$549)-1),COLUMN()-1)</f>
        <v>25</v>
      </c>
      <c r="O558" s="4">
        <f>INDEX('Paste Calib Data'!$1:$1048576,MATCH($A$549,'Paste Calib Data'!$A:$A,0)+(ROW()-ROW($A$549)-1),COLUMN()-1)</f>
        <v>25</v>
      </c>
      <c r="P558" s="4">
        <f>INDEX('Paste Calib Data'!$1:$1048576,MATCH($A$549,'Paste Calib Data'!$A:$A,0)+(ROW()-ROW($A$549)-1),COLUMN()-1)</f>
        <v>25</v>
      </c>
      <c r="Q558" s="4">
        <f>INDEX('Paste Calib Data'!$1:$1048576,MATCH($A$549,'Paste Calib Data'!$A:$A,0)+(ROW()-ROW($A$549)-1),COLUMN()-1)</f>
        <v>25</v>
      </c>
      <c r="R558" s="4">
        <f>INDEX('Paste Calib Data'!$1:$1048576,MATCH($A$549,'Paste Calib Data'!$A:$A,0)+(ROW()-ROW($A$549)-1),COLUMN()-1)</f>
        <v>25</v>
      </c>
      <c r="S558" s="12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12">
        <f t="shared" si="185"/>
        <v>25</v>
      </c>
      <c r="C559" s="4">
        <f>INDEX('Paste Calib Data'!$1:$1048576,MATCH($A$549,'Paste Calib Data'!$A:$A,0)+(ROW()-ROW($A$549)-1),COLUMN()-1)</f>
        <v>25</v>
      </c>
      <c r="D559" s="4">
        <f>INDEX('Paste Calib Data'!$1:$1048576,MATCH($A$549,'Paste Calib Data'!$A:$A,0)+(ROW()-ROW($A$549)-1),COLUMN()-1)</f>
        <v>25</v>
      </c>
      <c r="E559" s="4">
        <f>INDEX('Paste Calib Data'!$1:$1048576,MATCH($A$549,'Paste Calib Data'!$A:$A,0)+(ROW()-ROW($A$549)-1),COLUMN()-1)</f>
        <v>25</v>
      </c>
      <c r="F559" s="4">
        <f>INDEX('Paste Calib Data'!$1:$1048576,MATCH($A$549,'Paste Calib Data'!$A:$A,0)+(ROW()-ROW($A$549)-1),COLUMN()-1)</f>
        <v>25</v>
      </c>
      <c r="G559" s="4">
        <f>INDEX('Paste Calib Data'!$1:$1048576,MATCH($A$549,'Paste Calib Data'!$A:$A,0)+(ROW()-ROW($A$549)-1),COLUMN()-1)</f>
        <v>25</v>
      </c>
      <c r="H559" s="4">
        <f>INDEX('Paste Calib Data'!$1:$1048576,MATCH($A$549,'Paste Calib Data'!$A:$A,0)+(ROW()-ROW($A$549)-1),COLUMN()-1)</f>
        <v>25</v>
      </c>
      <c r="I559" s="4">
        <f>INDEX('Paste Calib Data'!$1:$1048576,MATCH($A$549,'Paste Calib Data'!$A:$A,0)+(ROW()-ROW($A$549)-1),COLUMN()-1)</f>
        <v>25</v>
      </c>
      <c r="J559" s="4">
        <f>INDEX('Paste Calib Data'!$1:$1048576,MATCH($A$549,'Paste Calib Data'!$A:$A,0)+(ROW()-ROW($A$549)-1),COLUMN()-1)</f>
        <v>25</v>
      </c>
      <c r="K559" s="4">
        <f>INDEX('Paste Calib Data'!$1:$1048576,MATCH($A$549,'Paste Calib Data'!$A:$A,0)+(ROW()-ROW($A$549)-1),COLUMN()-1)</f>
        <v>25</v>
      </c>
      <c r="L559" s="4">
        <f>INDEX('Paste Calib Data'!$1:$1048576,MATCH($A$549,'Paste Calib Data'!$A:$A,0)+(ROW()-ROW($A$549)-1),COLUMN()-1)</f>
        <v>25</v>
      </c>
      <c r="M559" s="4">
        <f>INDEX('Paste Calib Data'!$1:$1048576,MATCH($A$549,'Paste Calib Data'!$A:$A,0)+(ROW()-ROW($A$549)-1),COLUMN()-1)</f>
        <v>25</v>
      </c>
      <c r="N559" s="4">
        <f>INDEX('Paste Calib Data'!$1:$1048576,MATCH($A$549,'Paste Calib Data'!$A:$A,0)+(ROW()-ROW($A$549)-1),COLUMN()-1)</f>
        <v>25</v>
      </c>
      <c r="O559" s="4">
        <f>INDEX('Paste Calib Data'!$1:$1048576,MATCH($A$549,'Paste Calib Data'!$A:$A,0)+(ROW()-ROW($A$549)-1),COLUMN()-1)</f>
        <v>25</v>
      </c>
      <c r="P559" s="4">
        <f>INDEX('Paste Calib Data'!$1:$1048576,MATCH($A$549,'Paste Calib Data'!$A:$A,0)+(ROW()-ROW($A$549)-1),COLUMN()-1)</f>
        <v>25</v>
      </c>
      <c r="Q559" s="4">
        <f>INDEX('Paste Calib Data'!$1:$1048576,MATCH($A$549,'Paste Calib Data'!$A:$A,0)+(ROW()-ROW($A$549)-1),COLUMN()-1)</f>
        <v>25</v>
      </c>
      <c r="R559" s="4">
        <f>INDEX('Paste Calib Data'!$1:$1048576,MATCH($A$549,'Paste Calib Data'!$A:$A,0)+(ROW()-ROW($A$549)-1),COLUMN()-1)</f>
        <v>25</v>
      </c>
      <c r="S559" s="12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12">
        <f t="shared" si="185"/>
        <v>25</v>
      </c>
      <c r="C560" s="4">
        <f>INDEX('Paste Calib Data'!$1:$1048576,MATCH($A$549,'Paste Calib Data'!$A:$A,0)+(ROW()-ROW($A$549)-1),COLUMN()-1)</f>
        <v>25</v>
      </c>
      <c r="D560" s="4">
        <f>INDEX('Paste Calib Data'!$1:$1048576,MATCH($A$549,'Paste Calib Data'!$A:$A,0)+(ROW()-ROW($A$549)-1),COLUMN()-1)</f>
        <v>25</v>
      </c>
      <c r="E560" s="4">
        <f>INDEX('Paste Calib Data'!$1:$1048576,MATCH($A$549,'Paste Calib Data'!$A:$A,0)+(ROW()-ROW($A$549)-1),COLUMN()-1)</f>
        <v>25</v>
      </c>
      <c r="F560" s="4">
        <f>INDEX('Paste Calib Data'!$1:$1048576,MATCH($A$549,'Paste Calib Data'!$A:$A,0)+(ROW()-ROW($A$549)-1),COLUMN()-1)</f>
        <v>25</v>
      </c>
      <c r="G560" s="4">
        <f>INDEX('Paste Calib Data'!$1:$1048576,MATCH($A$549,'Paste Calib Data'!$A:$A,0)+(ROW()-ROW($A$549)-1),COLUMN()-1)</f>
        <v>25</v>
      </c>
      <c r="H560" s="4">
        <f>INDEX('Paste Calib Data'!$1:$1048576,MATCH($A$549,'Paste Calib Data'!$A:$A,0)+(ROW()-ROW($A$549)-1),COLUMN()-1)</f>
        <v>25</v>
      </c>
      <c r="I560" s="4">
        <f>INDEX('Paste Calib Data'!$1:$1048576,MATCH($A$549,'Paste Calib Data'!$A:$A,0)+(ROW()-ROW($A$549)-1),COLUMN()-1)</f>
        <v>25</v>
      </c>
      <c r="J560" s="4">
        <f>INDEX('Paste Calib Data'!$1:$1048576,MATCH($A$549,'Paste Calib Data'!$A:$A,0)+(ROW()-ROW($A$549)-1),COLUMN()-1)</f>
        <v>25</v>
      </c>
      <c r="K560" s="4">
        <f>INDEX('Paste Calib Data'!$1:$1048576,MATCH($A$549,'Paste Calib Data'!$A:$A,0)+(ROW()-ROW($A$549)-1),COLUMN()-1)</f>
        <v>25</v>
      </c>
      <c r="L560" s="4">
        <f>INDEX('Paste Calib Data'!$1:$1048576,MATCH($A$549,'Paste Calib Data'!$A:$A,0)+(ROW()-ROW($A$549)-1),COLUMN()-1)</f>
        <v>25</v>
      </c>
      <c r="M560" s="4">
        <f>INDEX('Paste Calib Data'!$1:$1048576,MATCH($A$549,'Paste Calib Data'!$A:$A,0)+(ROW()-ROW($A$549)-1),COLUMN()-1)</f>
        <v>25</v>
      </c>
      <c r="N560" s="4">
        <f>INDEX('Paste Calib Data'!$1:$1048576,MATCH($A$549,'Paste Calib Data'!$A:$A,0)+(ROW()-ROW($A$549)-1),COLUMN()-1)</f>
        <v>25</v>
      </c>
      <c r="O560" s="4">
        <f>INDEX('Paste Calib Data'!$1:$1048576,MATCH($A$549,'Paste Calib Data'!$A:$A,0)+(ROW()-ROW($A$549)-1),COLUMN()-1)</f>
        <v>25</v>
      </c>
      <c r="P560" s="4">
        <f>INDEX('Paste Calib Data'!$1:$1048576,MATCH($A$549,'Paste Calib Data'!$A:$A,0)+(ROW()-ROW($A$549)-1),COLUMN()-1)</f>
        <v>25</v>
      </c>
      <c r="Q560" s="4">
        <f>INDEX('Paste Calib Data'!$1:$1048576,MATCH($A$549,'Paste Calib Data'!$A:$A,0)+(ROW()-ROW($A$549)-1),COLUMN()-1)</f>
        <v>25</v>
      </c>
      <c r="R560" s="4">
        <f>INDEX('Paste Calib Data'!$1:$1048576,MATCH($A$549,'Paste Calib Data'!$A:$A,0)+(ROW()-ROW($A$549)-1),COLUMN()-1)</f>
        <v>25</v>
      </c>
      <c r="S560" s="12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12">
        <f t="shared" si="185"/>
        <v>25</v>
      </c>
      <c r="C561" s="4">
        <f>INDEX('Paste Calib Data'!$1:$1048576,MATCH($A$549,'Paste Calib Data'!$A:$A,0)+(ROW()-ROW($A$549)-1),COLUMN()-1)</f>
        <v>25</v>
      </c>
      <c r="D561" s="4">
        <f>INDEX('Paste Calib Data'!$1:$1048576,MATCH($A$549,'Paste Calib Data'!$A:$A,0)+(ROW()-ROW($A$549)-1),COLUMN()-1)</f>
        <v>25</v>
      </c>
      <c r="E561" s="4">
        <f>INDEX('Paste Calib Data'!$1:$1048576,MATCH($A$549,'Paste Calib Data'!$A:$A,0)+(ROW()-ROW($A$549)-1),COLUMN()-1)</f>
        <v>25</v>
      </c>
      <c r="F561" s="4">
        <f>INDEX('Paste Calib Data'!$1:$1048576,MATCH($A$549,'Paste Calib Data'!$A:$A,0)+(ROW()-ROW($A$549)-1),COLUMN()-1)</f>
        <v>25</v>
      </c>
      <c r="G561" s="4">
        <f>INDEX('Paste Calib Data'!$1:$1048576,MATCH($A$549,'Paste Calib Data'!$A:$A,0)+(ROW()-ROW($A$549)-1),COLUMN()-1)</f>
        <v>25</v>
      </c>
      <c r="H561" s="4">
        <f>INDEX('Paste Calib Data'!$1:$1048576,MATCH($A$549,'Paste Calib Data'!$A:$A,0)+(ROW()-ROW($A$549)-1),COLUMN()-1)</f>
        <v>25</v>
      </c>
      <c r="I561" s="4">
        <f>INDEX('Paste Calib Data'!$1:$1048576,MATCH($A$549,'Paste Calib Data'!$A:$A,0)+(ROW()-ROW($A$549)-1),COLUMN()-1)</f>
        <v>25</v>
      </c>
      <c r="J561" s="4">
        <f>INDEX('Paste Calib Data'!$1:$1048576,MATCH($A$549,'Paste Calib Data'!$A:$A,0)+(ROW()-ROW($A$549)-1),COLUMN()-1)</f>
        <v>25</v>
      </c>
      <c r="K561" s="4">
        <f>INDEX('Paste Calib Data'!$1:$1048576,MATCH($A$549,'Paste Calib Data'!$A:$A,0)+(ROW()-ROW($A$549)-1),COLUMN()-1)</f>
        <v>25</v>
      </c>
      <c r="L561" s="4">
        <f>INDEX('Paste Calib Data'!$1:$1048576,MATCH($A$549,'Paste Calib Data'!$A:$A,0)+(ROW()-ROW($A$549)-1),COLUMN()-1)</f>
        <v>25</v>
      </c>
      <c r="M561" s="4">
        <f>INDEX('Paste Calib Data'!$1:$1048576,MATCH($A$549,'Paste Calib Data'!$A:$A,0)+(ROW()-ROW($A$549)-1),COLUMN()-1)</f>
        <v>25</v>
      </c>
      <c r="N561" s="4">
        <f>INDEX('Paste Calib Data'!$1:$1048576,MATCH($A$549,'Paste Calib Data'!$A:$A,0)+(ROW()-ROW($A$549)-1),COLUMN()-1)</f>
        <v>25</v>
      </c>
      <c r="O561" s="4">
        <f>INDEX('Paste Calib Data'!$1:$1048576,MATCH($A$549,'Paste Calib Data'!$A:$A,0)+(ROW()-ROW($A$549)-1),COLUMN()-1)</f>
        <v>25</v>
      </c>
      <c r="P561" s="4">
        <f>INDEX('Paste Calib Data'!$1:$1048576,MATCH($A$549,'Paste Calib Data'!$A:$A,0)+(ROW()-ROW($A$549)-1),COLUMN()-1)</f>
        <v>25</v>
      </c>
      <c r="Q561" s="4">
        <f>INDEX('Paste Calib Data'!$1:$1048576,MATCH($A$549,'Paste Calib Data'!$A:$A,0)+(ROW()-ROW($A$549)-1),COLUMN()-1)</f>
        <v>25</v>
      </c>
      <c r="R561" s="4">
        <f>INDEX('Paste Calib Data'!$1:$1048576,MATCH($A$549,'Paste Calib Data'!$A:$A,0)+(ROW()-ROW($A$549)-1),COLUMN()-1)</f>
        <v>25</v>
      </c>
      <c r="S561" s="12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12">
        <f t="shared" si="185"/>
        <v>25</v>
      </c>
      <c r="C562" s="4">
        <f>INDEX('Paste Calib Data'!$1:$1048576,MATCH($A$549,'Paste Calib Data'!$A:$A,0)+(ROW()-ROW($A$549)-1),COLUMN()-1)</f>
        <v>25</v>
      </c>
      <c r="D562" s="4">
        <f>INDEX('Paste Calib Data'!$1:$1048576,MATCH($A$549,'Paste Calib Data'!$A:$A,0)+(ROW()-ROW($A$549)-1),COLUMN()-1)</f>
        <v>25</v>
      </c>
      <c r="E562" s="4">
        <f>INDEX('Paste Calib Data'!$1:$1048576,MATCH($A$549,'Paste Calib Data'!$A:$A,0)+(ROW()-ROW($A$549)-1),COLUMN()-1)</f>
        <v>25</v>
      </c>
      <c r="F562" s="4">
        <f>INDEX('Paste Calib Data'!$1:$1048576,MATCH($A$549,'Paste Calib Data'!$A:$A,0)+(ROW()-ROW($A$549)-1),COLUMN()-1)</f>
        <v>25</v>
      </c>
      <c r="G562" s="4">
        <f>INDEX('Paste Calib Data'!$1:$1048576,MATCH($A$549,'Paste Calib Data'!$A:$A,0)+(ROW()-ROW($A$549)-1),COLUMN()-1)</f>
        <v>25</v>
      </c>
      <c r="H562" s="4">
        <f>INDEX('Paste Calib Data'!$1:$1048576,MATCH($A$549,'Paste Calib Data'!$A:$A,0)+(ROW()-ROW($A$549)-1),COLUMN()-1)</f>
        <v>25</v>
      </c>
      <c r="I562" s="4">
        <f>INDEX('Paste Calib Data'!$1:$1048576,MATCH($A$549,'Paste Calib Data'!$A:$A,0)+(ROW()-ROW($A$549)-1),COLUMN()-1)</f>
        <v>25</v>
      </c>
      <c r="J562" s="4">
        <f>INDEX('Paste Calib Data'!$1:$1048576,MATCH($A$549,'Paste Calib Data'!$A:$A,0)+(ROW()-ROW($A$549)-1),COLUMN()-1)</f>
        <v>25</v>
      </c>
      <c r="K562" s="4">
        <f>INDEX('Paste Calib Data'!$1:$1048576,MATCH($A$549,'Paste Calib Data'!$A:$A,0)+(ROW()-ROW($A$549)-1),COLUMN()-1)</f>
        <v>25</v>
      </c>
      <c r="L562" s="4">
        <f>INDEX('Paste Calib Data'!$1:$1048576,MATCH($A$549,'Paste Calib Data'!$A:$A,0)+(ROW()-ROW($A$549)-1),COLUMN()-1)</f>
        <v>25</v>
      </c>
      <c r="M562" s="4">
        <f>INDEX('Paste Calib Data'!$1:$1048576,MATCH($A$549,'Paste Calib Data'!$A:$A,0)+(ROW()-ROW($A$549)-1),COLUMN()-1)</f>
        <v>25</v>
      </c>
      <c r="N562" s="4">
        <f>INDEX('Paste Calib Data'!$1:$1048576,MATCH($A$549,'Paste Calib Data'!$A:$A,0)+(ROW()-ROW($A$549)-1),COLUMN()-1)</f>
        <v>25</v>
      </c>
      <c r="O562" s="4">
        <f>INDEX('Paste Calib Data'!$1:$1048576,MATCH($A$549,'Paste Calib Data'!$A:$A,0)+(ROW()-ROW($A$549)-1),COLUMN()-1)</f>
        <v>25</v>
      </c>
      <c r="P562" s="4">
        <f>INDEX('Paste Calib Data'!$1:$1048576,MATCH($A$549,'Paste Calib Data'!$A:$A,0)+(ROW()-ROW($A$549)-1),COLUMN()-1)</f>
        <v>25</v>
      </c>
      <c r="Q562" s="4">
        <f>INDEX('Paste Calib Data'!$1:$1048576,MATCH($A$549,'Paste Calib Data'!$A:$A,0)+(ROW()-ROW($A$549)-1),COLUMN()-1)</f>
        <v>25</v>
      </c>
      <c r="R562" s="4">
        <f>INDEX('Paste Calib Data'!$1:$1048576,MATCH($A$549,'Paste Calib Data'!$A:$A,0)+(ROW()-ROW($A$549)-1),COLUMN()-1)</f>
        <v>25</v>
      </c>
      <c r="S562" s="12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12">
        <f t="shared" si="185"/>
        <v>25</v>
      </c>
      <c r="C563" s="4">
        <f>INDEX('Paste Calib Data'!$1:$1048576,MATCH($A$549,'Paste Calib Data'!$A:$A,0)+(ROW()-ROW($A$549)-1),COLUMN()-1)</f>
        <v>25</v>
      </c>
      <c r="D563" s="4">
        <f>INDEX('Paste Calib Data'!$1:$1048576,MATCH($A$549,'Paste Calib Data'!$A:$A,0)+(ROW()-ROW($A$549)-1),COLUMN()-1)</f>
        <v>25</v>
      </c>
      <c r="E563" s="4">
        <f>INDEX('Paste Calib Data'!$1:$1048576,MATCH($A$549,'Paste Calib Data'!$A:$A,0)+(ROW()-ROW($A$549)-1),COLUMN()-1)</f>
        <v>25</v>
      </c>
      <c r="F563" s="4">
        <f>INDEX('Paste Calib Data'!$1:$1048576,MATCH($A$549,'Paste Calib Data'!$A:$A,0)+(ROW()-ROW($A$549)-1),COLUMN()-1)</f>
        <v>25</v>
      </c>
      <c r="G563" s="4">
        <f>INDEX('Paste Calib Data'!$1:$1048576,MATCH($A$549,'Paste Calib Data'!$A:$A,0)+(ROW()-ROW($A$549)-1),COLUMN()-1)</f>
        <v>25</v>
      </c>
      <c r="H563" s="4">
        <f>INDEX('Paste Calib Data'!$1:$1048576,MATCH($A$549,'Paste Calib Data'!$A:$A,0)+(ROW()-ROW($A$549)-1),COLUMN()-1)</f>
        <v>25</v>
      </c>
      <c r="I563" s="4">
        <f>INDEX('Paste Calib Data'!$1:$1048576,MATCH($A$549,'Paste Calib Data'!$A:$A,0)+(ROW()-ROW($A$549)-1),COLUMN()-1)</f>
        <v>25</v>
      </c>
      <c r="J563" s="4">
        <f>INDEX('Paste Calib Data'!$1:$1048576,MATCH($A$549,'Paste Calib Data'!$A:$A,0)+(ROW()-ROW($A$549)-1),COLUMN()-1)</f>
        <v>25</v>
      </c>
      <c r="K563" s="4">
        <f>INDEX('Paste Calib Data'!$1:$1048576,MATCH($A$549,'Paste Calib Data'!$A:$A,0)+(ROW()-ROW($A$549)-1),COLUMN()-1)</f>
        <v>25</v>
      </c>
      <c r="L563" s="4">
        <f>INDEX('Paste Calib Data'!$1:$1048576,MATCH($A$549,'Paste Calib Data'!$A:$A,0)+(ROW()-ROW($A$549)-1),COLUMN()-1)</f>
        <v>25</v>
      </c>
      <c r="M563" s="4">
        <f>INDEX('Paste Calib Data'!$1:$1048576,MATCH($A$549,'Paste Calib Data'!$A:$A,0)+(ROW()-ROW($A$549)-1),COLUMN()-1)</f>
        <v>25</v>
      </c>
      <c r="N563" s="4">
        <f>INDEX('Paste Calib Data'!$1:$1048576,MATCH($A$549,'Paste Calib Data'!$A:$A,0)+(ROW()-ROW($A$549)-1),COLUMN()-1)</f>
        <v>25</v>
      </c>
      <c r="O563" s="4">
        <f>INDEX('Paste Calib Data'!$1:$1048576,MATCH($A$549,'Paste Calib Data'!$A:$A,0)+(ROW()-ROW($A$549)-1),COLUMN()-1)</f>
        <v>25</v>
      </c>
      <c r="P563" s="4">
        <f>INDEX('Paste Calib Data'!$1:$1048576,MATCH($A$549,'Paste Calib Data'!$A:$A,0)+(ROW()-ROW($A$549)-1),COLUMN()-1)</f>
        <v>25</v>
      </c>
      <c r="Q563" s="4">
        <f>INDEX('Paste Calib Data'!$1:$1048576,MATCH($A$549,'Paste Calib Data'!$A:$A,0)+(ROW()-ROW($A$549)-1),COLUMN()-1)</f>
        <v>25</v>
      </c>
      <c r="R563" s="4">
        <f>INDEX('Paste Calib Data'!$1:$1048576,MATCH($A$549,'Paste Calib Data'!$A:$A,0)+(ROW()-ROW($A$549)-1),COLUMN()-1)</f>
        <v>25</v>
      </c>
      <c r="S563" s="12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12">
        <f t="shared" si="185"/>
        <v>25</v>
      </c>
      <c r="C564" s="4">
        <f>INDEX('Paste Calib Data'!$1:$1048576,MATCH($A$549,'Paste Calib Data'!$A:$A,0)+(ROW()-ROW($A$549)-1),COLUMN()-1)</f>
        <v>25</v>
      </c>
      <c r="D564" s="4">
        <f>INDEX('Paste Calib Data'!$1:$1048576,MATCH($A$549,'Paste Calib Data'!$A:$A,0)+(ROW()-ROW($A$549)-1),COLUMN()-1)</f>
        <v>25</v>
      </c>
      <c r="E564" s="4">
        <f>INDEX('Paste Calib Data'!$1:$1048576,MATCH($A$549,'Paste Calib Data'!$A:$A,0)+(ROW()-ROW($A$549)-1),COLUMN()-1)</f>
        <v>25</v>
      </c>
      <c r="F564" s="4">
        <f>INDEX('Paste Calib Data'!$1:$1048576,MATCH($A$549,'Paste Calib Data'!$A:$A,0)+(ROW()-ROW($A$549)-1),COLUMN()-1)</f>
        <v>25</v>
      </c>
      <c r="G564" s="4">
        <f>INDEX('Paste Calib Data'!$1:$1048576,MATCH($A$549,'Paste Calib Data'!$A:$A,0)+(ROW()-ROW($A$549)-1),COLUMN()-1)</f>
        <v>25</v>
      </c>
      <c r="H564" s="4">
        <f>INDEX('Paste Calib Data'!$1:$1048576,MATCH($A$549,'Paste Calib Data'!$A:$A,0)+(ROW()-ROW($A$549)-1),COLUMN()-1)</f>
        <v>25</v>
      </c>
      <c r="I564" s="4">
        <f>INDEX('Paste Calib Data'!$1:$1048576,MATCH($A$549,'Paste Calib Data'!$A:$A,0)+(ROW()-ROW($A$549)-1),COLUMN()-1)</f>
        <v>25</v>
      </c>
      <c r="J564" s="4">
        <f>INDEX('Paste Calib Data'!$1:$1048576,MATCH($A$549,'Paste Calib Data'!$A:$A,0)+(ROW()-ROW($A$549)-1),COLUMN()-1)</f>
        <v>25</v>
      </c>
      <c r="K564" s="4">
        <f>INDEX('Paste Calib Data'!$1:$1048576,MATCH($A$549,'Paste Calib Data'!$A:$A,0)+(ROW()-ROW($A$549)-1),COLUMN()-1)</f>
        <v>25</v>
      </c>
      <c r="L564" s="4">
        <f>INDEX('Paste Calib Data'!$1:$1048576,MATCH($A$549,'Paste Calib Data'!$A:$A,0)+(ROW()-ROW($A$549)-1),COLUMN()-1)</f>
        <v>25</v>
      </c>
      <c r="M564" s="4">
        <f>INDEX('Paste Calib Data'!$1:$1048576,MATCH($A$549,'Paste Calib Data'!$A:$A,0)+(ROW()-ROW($A$549)-1),COLUMN()-1)</f>
        <v>25</v>
      </c>
      <c r="N564" s="4">
        <f>INDEX('Paste Calib Data'!$1:$1048576,MATCH($A$549,'Paste Calib Data'!$A:$A,0)+(ROW()-ROW($A$549)-1),COLUMN()-1)</f>
        <v>25</v>
      </c>
      <c r="O564" s="4">
        <f>INDEX('Paste Calib Data'!$1:$1048576,MATCH($A$549,'Paste Calib Data'!$A:$A,0)+(ROW()-ROW($A$549)-1),COLUMN()-1)</f>
        <v>25</v>
      </c>
      <c r="P564" s="4">
        <f>INDEX('Paste Calib Data'!$1:$1048576,MATCH($A$549,'Paste Calib Data'!$A:$A,0)+(ROW()-ROW($A$549)-1),COLUMN()-1)</f>
        <v>25</v>
      </c>
      <c r="Q564" s="4">
        <f>INDEX('Paste Calib Data'!$1:$1048576,MATCH($A$549,'Paste Calib Data'!$A:$A,0)+(ROW()-ROW($A$549)-1),COLUMN()-1)</f>
        <v>25</v>
      </c>
      <c r="R564" s="4">
        <f>INDEX('Paste Calib Data'!$1:$1048576,MATCH($A$549,'Paste Calib Data'!$A:$A,0)+(ROW()-ROW($A$549)-1),COLUMN()-1)</f>
        <v>25</v>
      </c>
      <c r="S564" s="12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12">
        <f t="shared" si="185"/>
        <v>25</v>
      </c>
      <c r="C565" s="4">
        <f>INDEX('Paste Calib Data'!$1:$1048576,MATCH($A$549,'Paste Calib Data'!$A:$A,0)+(ROW()-ROW($A$549)-1),COLUMN()-1)</f>
        <v>25</v>
      </c>
      <c r="D565" s="4">
        <f>INDEX('Paste Calib Data'!$1:$1048576,MATCH($A$549,'Paste Calib Data'!$A:$A,0)+(ROW()-ROW($A$549)-1),COLUMN()-1)</f>
        <v>25</v>
      </c>
      <c r="E565" s="4">
        <f>INDEX('Paste Calib Data'!$1:$1048576,MATCH($A$549,'Paste Calib Data'!$A:$A,0)+(ROW()-ROW($A$549)-1),COLUMN()-1)</f>
        <v>25</v>
      </c>
      <c r="F565" s="4">
        <f>INDEX('Paste Calib Data'!$1:$1048576,MATCH($A$549,'Paste Calib Data'!$A:$A,0)+(ROW()-ROW($A$549)-1),COLUMN()-1)</f>
        <v>25</v>
      </c>
      <c r="G565" s="4">
        <f>INDEX('Paste Calib Data'!$1:$1048576,MATCH($A$549,'Paste Calib Data'!$A:$A,0)+(ROW()-ROW($A$549)-1),COLUMN()-1)</f>
        <v>25</v>
      </c>
      <c r="H565" s="4">
        <f>INDEX('Paste Calib Data'!$1:$1048576,MATCH($A$549,'Paste Calib Data'!$A:$A,0)+(ROW()-ROW($A$549)-1),COLUMN()-1)</f>
        <v>25</v>
      </c>
      <c r="I565" s="4">
        <f>INDEX('Paste Calib Data'!$1:$1048576,MATCH($A$549,'Paste Calib Data'!$A:$A,0)+(ROW()-ROW($A$549)-1),COLUMN()-1)</f>
        <v>25</v>
      </c>
      <c r="J565" s="4">
        <f>INDEX('Paste Calib Data'!$1:$1048576,MATCH($A$549,'Paste Calib Data'!$A:$A,0)+(ROW()-ROW($A$549)-1),COLUMN()-1)</f>
        <v>25</v>
      </c>
      <c r="K565" s="4">
        <f>INDEX('Paste Calib Data'!$1:$1048576,MATCH($A$549,'Paste Calib Data'!$A:$A,0)+(ROW()-ROW($A$549)-1),COLUMN()-1)</f>
        <v>25</v>
      </c>
      <c r="L565" s="4">
        <f>INDEX('Paste Calib Data'!$1:$1048576,MATCH($A$549,'Paste Calib Data'!$A:$A,0)+(ROW()-ROW($A$549)-1),COLUMN()-1)</f>
        <v>25</v>
      </c>
      <c r="M565" s="4">
        <f>INDEX('Paste Calib Data'!$1:$1048576,MATCH($A$549,'Paste Calib Data'!$A:$A,0)+(ROW()-ROW($A$549)-1),COLUMN()-1)</f>
        <v>25</v>
      </c>
      <c r="N565" s="4">
        <f>INDEX('Paste Calib Data'!$1:$1048576,MATCH($A$549,'Paste Calib Data'!$A:$A,0)+(ROW()-ROW($A$549)-1),COLUMN()-1)</f>
        <v>25</v>
      </c>
      <c r="O565" s="4">
        <f>INDEX('Paste Calib Data'!$1:$1048576,MATCH($A$549,'Paste Calib Data'!$A:$A,0)+(ROW()-ROW($A$549)-1),COLUMN()-1)</f>
        <v>25</v>
      </c>
      <c r="P565" s="4">
        <f>INDEX('Paste Calib Data'!$1:$1048576,MATCH($A$549,'Paste Calib Data'!$A:$A,0)+(ROW()-ROW($A$549)-1),COLUMN()-1)</f>
        <v>25</v>
      </c>
      <c r="Q565" s="4">
        <f>INDEX('Paste Calib Data'!$1:$1048576,MATCH($A$549,'Paste Calib Data'!$A:$A,0)+(ROW()-ROW($A$549)-1),COLUMN()-1)</f>
        <v>25</v>
      </c>
      <c r="R565" s="4">
        <f>INDEX('Paste Calib Data'!$1:$1048576,MATCH($A$549,'Paste Calib Data'!$A:$A,0)+(ROW()-ROW($A$549)-1),COLUMN()-1)</f>
        <v>25</v>
      </c>
      <c r="S565" s="12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12">
        <f t="shared" si="185"/>
        <v>25</v>
      </c>
      <c r="C566" s="4">
        <f>INDEX('Paste Calib Data'!$1:$1048576,MATCH($A$549,'Paste Calib Data'!$A:$A,0)+(ROW()-ROW($A$549)-1),COLUMN()-1)</f>
        <v>25</v>
      </c>
      <c r="D566" s="4">
        <f>INDEX('Paste Calib Data'!$1:$1048576,MATCH($A$549,'Paste Calib Data'!$A:$A,0)+(ROW()-ROW($A$549)-1),COLUMN()-1)</f>
        <v>25</v>
      </c>
      <c r="E566" s="4">
        <f>INDEX('Paste Calib Data'!$1:$1048576,MATCH($A$549,'Paste Calib Data'!$A:$A,0)+(ROW()-ROW($A$549)-1),COLUMN()-1)</f>
        <v>25</v>
      </c>
      <c r="F566" s="4">
        <f>INDEX('Paste Calib Data'!$1:$1048576,MATCH($A$549,'Paste Calib Data'!$A:$A,0)+(ROW()-ROW($A$549)-1),COLUMN()-1)</f>
        <v>25</v>
      </c>
      <c r="G566" s="4">
        <f>INDEX('Paste Calib Data'!$1:$1048576,MATCH($A$549,'Paste Calib Data'!$A:$A,0)+(ROW()-ROW($A$549)-1),COLUMN()-1)</f>
        <v>25</v>
      </c>
      <c r="H566" s="4">
        <f>INDEX('Paste Calib Data'!$1:$1048576,MATCH($A$549,'Paste Calib Data'!$A:$A,0)+(ROW()-ROW($A$549)-1),COLUMN()-1)</f>
        <v>25</v>
      </c>
      <c r="I566" s="4">
        <f>INDEX('Paste Calib Data'!$1:$1048576,MATCH($A$549,'Paste Calib Data'!$A:$A,0)+(ROW()-ROW($A$549)-1),COLUMN()-1)</f>
        <v>25</v>
      </c>
      <c r="J566" s="4">
        <f>INDEX('Paste Calib Data'!$1:$1048576,MATCH($A$549,'Paste Calib Data'!$A:$A,0)+(ROW()-ROW($A$549)-1),COLUMN()-1)</f>
        <v>25</v>
      </c>
      <c r="K566" s="4">
        <f>INDEX('Paste Calib Data'!$1:$1048576,MATCH($A$549,'Paste Calib Data'!$A:$A,0)+(ROW()-ROW($A$549)-1),COLUMN()-1)</f>
        <v>25</v>
      </c>
      <c r="L566" s="4">
        <f>INDEX('Paste Calib Data'!$1:$1048576,MATCH($A$549,'Paste Calib Data'!$A:$A,0)+(ROW()-ROW($A$549)-1),COLUMN()-1)</f>
        <v>25</v>
      </c>
      <c r="M566" s="4">
        <f>INDEX('Paste Calib Data'!$1:$1048576,MATCH($A$549,'Paste Calib Data'!$A:$A,0)+(ROW()-ROW($A$549)-1),COLUMN()-1)</f>
        <v>25</v>
      </c>
      <c r="N566" s="4">
        <f>INDEX('Paste Calib Data'!$1:$1048576,MATCH($A$549,'Paste Calib Data'!$A:$A,0)+(ROW()-ROW($A$549)-1),COLUMN()-1)</f>
        <v>25</v>
      </c>
      <c r="O566" s="4">
        <f>INDEX('Paste Calib Data'!$1:$1048576,MATCH($A$549,'Paste Calib Data'!$A:$A,0)+(ROW()-ROW($A$549)-1),COLUMN()-1)</f>
        <v>25</v>
      </c>
      <c r="P566" s="4">
        <f>INDEX('Paste Calib Data'!$1:$1048576,MATCH($A$549,'Paste Calib Data'!$A:$A,0)+(ROW()-ROW($A$549)-1),COLUMN()-1)</f>
        <v>25</v>
      </c>
      <c r="Q566" s="4">
        <f>INDEX('Paste Calib Data'!$1:$1048576,MATCH($A$549,'Paste Calib Data'!$A:$A,0)+(ROW()-ROW($A$549)-1),COLUMN()-1)</f>
        <v>25</v>
      </c>
      <c r="R566" s="4">
        <f>INDEX('Paste Calib Data'!$1:$1048576,MATCH($A$549,'Paste Calib Data'!$A:$A,0)+(ROW()-ROW($A$549)-1),COLUMN()-1)</f>
        <v>25</v>
      </c>
      <c r="S566" s="12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12">
        <f t="shared" si="185"/>
        <v>25</v>
      </c>
      <c r="C567" s="4">
        <f>INDEX('Paste Calib Data'!$1:$1048576,MATCH($A$549,'Paste Calib Data'!$A:$A,0)+(ROW()-ROW($A$549)-1),COLUMN()-1)</f>
        <v>25</v>
      </c>
      <c r="D567" s="4">
        <f>INDEX('Paste Calib Data'!$1:$1048576,MATCH($A$549,'Paste Calib Data'!$A:$A,0)+(ROW()-ROW($A$549)-1),COLUMN()-1)</f>
        <v>25</v>
      </c>
      <c r="E567" s="4">
        <f>INDEX('Paste Calib Data'!$1:$1048576,MATCH($A$549,'Paste Calib Data'!$A:$A,0)+(ROW()-ROW($A$549)-1),COLUMN()-1)</f>
        <v>25</v>
      </c>
      <c r="F567" s="4">
        <f>INDEX('Paste Calib Data'!$1:$1048576,MATCH($A$549,'Paste Calib Data'!$A:$A,0)+(ROW()-ROW($A$549)-1),COLUMN()-1)</f>
        <v>25</v>
      </c>
      <c r="G567" s="4">
        <f>INDEX('Paste Calib Data'!$1:$1048576,MATCH($A$549,'Paste Calib Data'!$A:$A,0)+(ROW()-ROW($A$549)-1),COLUMN()-1)</f>
        <v>25</v>
      </c>
      <c r="H567" s="4">
        <f>INDEX('Paste Calib Data'!$1:$1048576,MATCH($A$549,'Paste Calib Data'!$A:$A,0)+(ROW()-ROW($A$549)-1),COLUMN()-1)</f>
        <v>25</v>
      </c>
      <c r="I567" s="4">
        <f>INDEX('Paste Calib Data'!$1:$1048576,MATCH($A$549,'Paste Calib Data'!$A:$A,0)+(ROW()-ROW($A$549)-1),COLUMN()-1)</f>
        <v>25</v>
      </c>
      <c r="J567" s="4">
        <f>INDEX('Paste Calib Data'!$1:$1048576,MATCH($A$549,'Paste Calib Data'!$A:$A,0)+(ROW()-ROW($A$549)-1),COLUMN()-1)</f>
        <v>25</v>
      </c>
      <c r="K567" s="4">
        <f>INDEX('Paste Calib Data'!$1:$1048576,MATCH($A$549,'Paste Calib Data'!$A:$A,0)+(ROW()-ROW($A$549)-1),COLUMN()-1)</f>
        <v>25</v>
      </c>
      <c r="L567" s="4">
        <f>INDEX('Paste Calib Data'!$1:$1048576,MATCH($A$549,'Paste Calib Data'!$A:$A,0)+(ROW()-ROW($A$549)-1),COLUMN()-1)</f>
        <v>25</v>
      </c>
      <c r="M567" s="4">
        <f>INDEX('Paste Calib Data'!$1:$1048576,MATCH($A$549,'Paste Calib Data'!$A:$A,0)+(ROW()-ROW($A$549)-1),COLUMN()-1)</f>
        <v>25</v>
      </c>
      <c r="N567" s="4">
        <f>INDEX('Paste Calib Data'!$1:$1048576,MATCH($A$549,'Paste Calib Data'!$A:$A,0)+(ROW()-ROW($A$549)-1),COLUMN()-1)</f>
        <v>25</v>
      </c>
      <c r="O567" s="4">
        <f>INDEX('Paste Calib Data'!$1:$1048576,MATCH($A$549,'Paste Calib Data'!$A:$A,0)+(ROW()-ROW($A$549)-1),COLUMN()-1)</f>
        <v>25</v>
      </c>
      <c r="P567" s="4">
        <f>INDEX('Paste Calib Data'!$1:$1048576,MATCH($A$549,'Paste Calib Data'!$A:$A,0)+(ROW()-ROW($A$549)-1),COLUMN()-1)</f>
        <v>25</v>
      </c>
      <c r="Q567" s="4">
        <f>INDEX('Paste Calib Data'!$1:$1048576,MATCH($A$549,'Paste Calib Data'!$A:$A,0)+(ROW()-ROW($A$549)-1),COLUMN()-1)</f>
        <v>25</v>
      </c>
      <c r="R567" s="4">
        <f>INDEX('Paste Calib Data'!$1:$1048576,MATCH($A$549,'Paste Calib Data'!$A:$A,0)+(ROW()-ROW($A$549)-1),COLUMN()-1)</f>
        <v>25</v>
      </c>
      <c r="S567" s="12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12">
        <f t="shared" si="185"/>
        <v>25</v>
      </c>
      <c r="C568" s="4">
        <f>INDEX('Paste Calib Data'!$1:$1048576,MATCH($A$549,'Paste Calib Data'!$A:$A,0)+(ROW()-ROW($A$549)-1),COLUMN()-1)</f>
        <v>25</v>
      </c>
      <c r="D568" s="4">
        <f>INDEX('Paste Calib Data'!$1:$1048576,MATCH($A$549,'Paste Calib Data'!$A:$A,0)+(ROW()-ROW($A$549)-1),COLUMN()-1)</f>
        <v>25</v>
      </c>
      <c r="E568" s="4">
        <f>INDEX('Paste Calib Data'!$1:$1048576,MATCH($A$549,'Paste Calib Data'!$A:$A,0)+(ROW()-ROW($A$549)-1),COLUMN()-1)</f>
        <v>25</v>
      </c>
      <c r="F568" s="4">
        <f>INDEX('Paste Calib Data'!$1:$1048576,MATCH($A$549,'Paste Calib Data'!$A:$A,0)+(ROW()-ROW($A$549)-1),COLUMN()-1)</f>
        <v>25</v>
      </c>
      <c r="G568" s="4">
        <f>INDEX('Paste Calib Data'!$1:$1048576,MATCH($A$549,'Paste Calib Data'!$A:$A,0)+(ROW()-ROW($A$549)-1),COLUMN()-1)</f>
        <v>25</v>
      </c>
      <c r="H568" s="4">
        <f>INDEX('Paste Calib Data'!$1:$1048576,MATCH($A$549,'Paste Calib Data'!$A:$A,0)+(ROW()-ROW($A$549)-1),COLUMN()-1)</f>
        <v>25</v>
      </c>
      <c r="I568" s="4">
        <f>INDEX('Paste Calib Data'!$1:$1048576,MATCH($A$549,'Paste Calib Data'!$A:$A,0)+(ROW()-ROW($A$549)-1),COLUMN()-1)</f>
        <v>25</v>
      </c>
      <c r="J568" s="4">
        <f>INDEX('Paste Calib Data'!$1:$1048576,MATCH($A$549,'Paste Calib Data'!$A:$A,0)+(ROW()-ROW($A$549)-1),COLUMN()-1)</f>
        <v>25</v>
      </c>
      <c r="K568" s="4">
        <f>INDEX('Paste Calib Data'!$1:$1048576,MATCH($A$549,'Paste Calib Data'!$A:$A,0)+(ROW()-ROW($A$549)-1),COLUMN()-1)</f>
        <v>25</v>
      </c>
      <c r="L568" s="4">
        <f>INDEX('Paste Calib Data'!$1:$1048576,MATCH($A$549,'Paste Calib Data'!$A:$A,0)+(ROW()-ROW($A$549)-1),COLUMN()-1)</f>
        <v>25</v>
      </c>
      <c r="M568" s="4">
        <f>INDEX('Paste Calib Data'!$1:$1048576,MATCH($A$549,'Paste Calib Data'!$A:$A,0)+(ROW()-ROW($A$549)-1),COLUMN()-1)</f>
        <v>25</v>
      </c>
      <c r="N568" s="4">
        <f>INDEX('Paste Calib Data'!$1:$1048576,MATCH($A$549,'Paste Calib Data'!$A:$A,0)+(ROW()-ROW($A$549)-1),COLUMN()-1)</f>
        <v>25</v>
      </c>
      <c r="O568" s="4">
        <f>INDEX('Paste Calib Data'!$1:$1048576,MATCH($A$549,'Paste Calib Data'!$A:$A,0)+(ROW()-ROW($A$549)-1),COLUMN()-1)</f>
        <v>25</v>
      </c>
      <c r="P568" s="4">
        <f>INDEX('Paste Calib Data'!$1:$1048576,MATCH($A$549,'Paste Calib Data'!$A:$A,0)+(ROW()-ROW($A$549)-1),COLUMN()-1)</f>
        <v>25</v>
      </c>
      <c r="Q568" s="4">
        <f>INDEX('Paste Calib Data'!$1:$1048576,MATCH($A$549,'Paste Calib Data'!$A:$A,0)+(ROW()-ROW($A$549)-1),COLUMN()-1)</f>
        <v>25</v>
      </c>
      <c r="R568" s="4">
        <f>INDEX('Paste Calib Data'!$1:$1048576,MATCH($A$549,'Paste Calib Data'!$A:$A,0)+(ROW()-ROW($A$549)-1),COLUMN()-1)</f>
        <v>25</v>
      </c>
      <c r="S568" s="12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12">
        <f t="shared" si="185"/>
        <v>25</v>
      </c>
      <c r="C569" s="4">
        <f>INDEX('Paste Calib Data'!$1:$1048576,MATCH($A$549,'Paste Calib Data'!$A:$A,0)+(ROW()-ROW($A$549)-1),COLUMN()-1)</f>
        <v>25</v>
      </c>
      <c r="D569" s="4">
        <f>INDEX('Paste Calib Data'!$1:$1048576,MATCH($A$549,'Paste Calib Data'!$A:$A,0)+(ROW()-ROW($A$549)-1),COLUMN()-1)</f>
        <v>25</v>
      </c>
      <c r="E569" s="4">
        <f>INDEX('Paste Calib Data'!$1:$1048576,MATCH($A$549,'Paste Calib Data'!$A:$A,0)+(ROW()-ROW($A$549)-1),COLUMN()-1)</f>
        <v>25</v>
      </c>
      <c r="F569" s="4">
        <f>INDEX('Paste Calib Data'!$1:$1048576,MATCH($A$549,'Paste Calib Data'!$A:$A,0)+(ROW()-ROW($A$549)-1),COLUMN()-1)</f>
        <v>25</v>
      </c>
      <c r="G569" s="4">
        <f>INDEX('Paste Calib Data'!$1:$1048576,MATCH($A$549,'Paste Calib Data'!$A:$A,0)+(ROW()-ROW($A$549)-1),COLUMN()-1)</f>
        <v>25</v>
      </c>
      <c r="H569" s="4">
        <f>INDEX('Paste Calib Data'!$1:$1048576,MATCH($A$549,'Paste Calib Data'!$A:$A,0)+(ROW()-ROW($A$549)-1),COLUMN()-1)</f>
        <v>25</v>
      </c>
      <c r="I569" s="4">
        <f>INDEX('Paste Calib Data'!$1:$1048576,MATCH($A$549,'Paste Calib Data'!$A:$A,0)+(ROW()-ROW($A$549)-1),COLUMN()-1)</f>
        <v>25</v>
      </c>
      <c r="J569" s="4">
        <f>INDEX('Paste Calib Data'!$1:$1048576,MATCH($A$549,'Paste Calib Data'!$A:$A,0)+(ROW()-ROW($A$549)-1),COLUMN()-1)</f>
        <v>25</v>
      </c>
      <c r="K569" s="4">
        <f>INDEX('Paste Calib Data'!$1:$1048576,MATCH($A$549,'Paste Calib Data'!$A:$A,0)+(ROW()-ROW($A$549)-1),COLUMN()-1)</f>
        <v>25</v>
      </c>
      <c r="L569" s="4">
        <f>INDEX('Paste Calib Data'!$1:$1048576,MATCH($A$549,'Paste Calib Data'!$A:$A,0)+(ROW()-ROW($A$549)-1),COLUMN()-1)</f>
        <v>25</v>
      </c>
      <c r="M569" s="4">
        <f>INDEX('Paste Calib Data'!$1:$1048576,MATCH($A$549,'Paste Calib Data'!$A:$A,0)+(ROW()-ROW($A$549)-1),COLUMN()-1)</f>
        <v>25</v>
      </c>
      <c r="N569" s="4">
        <f>INDEX('Paste Calib Data'!$1:$1048576,MATCH($A$549,'Paste Calib Data'!$A:$A,0)+(ROW()-ROW($A$549)-1),COLUMN()-1)</f>
        <v>25</v>
      </c>
      <c r="O569" s="4">
        <f>INDEX('Paste Calib Data'!$1:$1048576,MATCH($A$549,'Paste Calib Data'!$A:$A,0)+(ROW()-ROW($A$549)-1),COLUMN()-1)</f>
        <v>25</v>
      </c>
      <c r="P569" s="4">
        <f>INDEX('Paste Calib Data'!$1:$1048576,MATCH($A$549,'Paste Calib Data'!$A:$A,0)+(ROW()-ROW($A$549)-1),COLUMN()-1)</f>
        <v>25</v>
      </c>
      <c r="Q569" s="4">
        <f>INDEX('Paste Calib Data'!$1:$1048576,MATCH($A$549,'Paste Calib Data'!$A:$A,0)+(ROW()-ROW($A$549)-1),COLUMN()-1)</f>
        <v>25</v>
      </c>
      <c r="R569" s="4">
        <f>INDEX('Paste Calib Data'!$1:$1048576,MATCH($A$549,'Paste Calib Data'!$A:$A,0)+(ROW()-ROW($A$549)-1),COLUMN()-1)</f>
        <v>25</v>
      </c>
      <c r="S569" s="12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12">
        <f t="shared" si="185"/>
        <v>25</v>
      </c>
      <c r="C570" s="4">
        <f>INDEX('Paste Calib Data'!$1:$1048576,MATCH($A$549,'Paste Calib Data'!$A:$A,0)+(ROW()-ROW($A$549)-1),COLUMN()-1)</f>
        <v>25</v>
      </c>
      <c r="D570" s="4">
        <f>INDEX('Paste Calib Data'!$1:$1048576,MATCH($A$549,'Paste Calib Data'!$A:$A,0)+(ROW()-ROW($A$549)-1),COLUMN()-1)</f>
        <v>25</v>
      </c>
      <c r="E570" s="4">
        <f>INDEX('Paste Calib Data'!$1:$1048576,MATCH($A$549,'Paste Calib Data'!$A:$A,0)+(ROW()-ROW($A$549)-1),COLUMN()-1)</f>
        <v>25</v>
      </c>
      <c r="F570" s="4">
        <f>INDEX('Paste Calib Data'!$1:$1048576,MATCH($A$549,'Paste Calib Data'!$A:$A,0)+(ROW()-ROW($A$549)-1),COLUMN()-1)</f>
        <v>25</v>
      </c>
      <c r="G570" s="4">
        <f>INDEX('Paste Calib Data'!$1:$1048576,MATCH($A$549,'Paste Calib Data'!$A:$A,0)+(ROW()-ROW($A$549)-1),COLUMN()-1)</f>
        <v>25</v>
      </c>
      <c r="H570" s="4">
        <f>INDEX('Paste Calib Data'!$1:$1048576,MATCH($A$549,'Paste Calib Data'!$A:$A,0)+(ROW()-ROW($A$549)-1),COLUMN()-1)</f>
        <v>25</v>
      </c>
      <c r="I570" s="4">
        <f>INDEX('Paste Calib Data'!$1:$1048576,MATCH($A$549,'Paste Calib Data'!$A:$A,0)+(ROW()-ROW($A$549)-1),COLUMN()-1)</f>
        <v>25</v>
      </c>
      <c r="J570" s="4">
        <f>INDEX('Paste Calib Data'!$1:$1048576,MATCH($A$549,'Paste Calib Data'!$A:$A,0)+(ROW()-ROW($A$549)-1),COLUMN()-1)</f>
        <v>25</v>
      </c>
      <c r="K570" s="4">
        <f>INDEX('Paste Calib Data'!$1:$1048576,MATCH($A$549,'Paste Calib Data'!$A:$A,0)+(ROW()-ROW($A$549)-1),COLUMN()-1)</f>
        <v>25</v>
      </c>
      <c r="L570" s="4">
        <f>INDEX('Paste Calib Data'!$1:$1048576,MATCH($A$549,'Paste Calib Data'!$A:$A,0)+(ROW()-ROW($A$549)-1),COLUMN()-1)</f>
        <v>25</v>
      </c>
      <c r="M570" s="4">
        <f>INDEX('Paste Calib Data'!$1:$1048576,MATCH($A$549,'Paste Calib Data'!$A:$A,0)+(ROW()-ROW($A$549)-1),COLUMN()-1)</f>
        <v>25</v>
      </c>
      <c r="N570" s="4">
        <f>INDEX('Paste Calib Data'!$1:$1048576,MATCH($A$549,'Paste Calib Data'!$A:$A,0)+(ROW()-ROW($A$549)-1),COLUMN()-1)</f>
        <v>25</v>
      </c>
      <c r="O570" s="4">
        <f>INDEX('Paste Calib Data'!$1:$1048576,MATCH($A$549,'Paste Calib Data'!$A:$A,0)+(ROW()-ROW($A$549)-1),COLUMN()-1)</f>
        <v>25</v>
      </c>
      <c r="P570" s="4">
        <f>INDEX('Paste Calib Data'!$1:$1048576,MATCH($A$549,'Paste Calib Data'!$A:$A,0)+(ROW()-ROW($A$549)-1),COLUMN()-1)</f>
        <v>25</v>
      </c>
      <c r="Q570" s="4">
        <f>INDEX('Paste Calib Data'!$1:$1048576,MATCH($A$549,'Paste Calib Data'!$A:$A,0)+(ROW()-ROW($A$549)-1),COLUMN()-1)</f>
        <v>25</v>
      </c>
      <c r="R570" s="4">
        <f>INDEX('Paste Calib Data'!$1:$1048576,MATCH($A$549,'Paste Calib Data'!$A:$A,0)+(ROW()-ROW($A$549)-1),COLUMN()-1)</f>
        <v>25</v>
      </c>
      <c r="S570" s="12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12">
        <f>C571</f>
        <v>25</v>
      </c>
      <c r="C571" s="4">
        <f>INDEX('Paste Calib Data'!$1:$1048576,MATCH($A$549,'Paste Calib Data'!$A:$A,0)+(ROW()-ROW($A$549)-1),COLUMN()-1)</f>
        <v>25</v>
      </c>
      <c r="D571" s="4">
        <f>INDEX('Paste Calib Data'!$1:$1048576,MATCH($A$549,'Paste Calib Data'!$A:$A,0)+(ROW()-ROW($A$549)-1),COLUMN()-1)</f>
        <v>25</v>
      </c>
      <c r="E571" s="4">
        <f>INDEX('Paste Calib Data'!$1:$1048576,MATCH($A$549,'Paste Calib Data'!$A:$A,0)+(ROW()-ROW($A$549)-1),COLUMN()-1)</f>
        <v>25</v>
      </c>
      <c r="F571" s="4">
        <f>INDEX('Paste Calib Data'!$1:$1048576,MATCH($A$549,'Paste Calib Data'!$A:$A,0)+(ROW()-ROW($A$549)-1),COLUMN()-1)</f>
        <v>25</v>
      </c>
      <c r="G571" s="4">
        <f>INDEX('Paste Calib Data'!$1:$1048576,MATCH($A$549,'Paste Calib Data'!$A:$A,0)+(ROW()-ROW($A$549)-1),COLUMN()-1)</f>
        <v>25</v>
      </c>
      <c r="H571" s="4">
        <f>INDEX('Paste Calib Data'!$1:$1048576,MATCH($A$549,'Paste Calib Data'!$A:$A,0)+(ROW()-ROW($A$549)-1),COLUMN()-1)</f>
        <v>25</v>
      </c>
      <c r="I571" s="4">
        <f>INDEX('Paste Calib Data'!$1:$1048576,MATCH($A$549,'Paste Calib Data'!$A:$A,0)+(ROW()-ROW($A$549)-1),COLUMN()-1)</f>
        <v>25</v>
      </c>
      <c r="J571" s="4">
        <f>INDEX('Paste Calib Data'!$1:$1048576,MATCH($A$549,'Paste Calib Data'!$A:$A,0)+(ROW()-ROW($A$549)-1),COLUMN()-1)</f>
        <v>25</v>
      </c>
      <c r="K571" s="4">
        <f>INDEX('Paste Calib Data'!$1:$1048576,MATCH($A$549,'Paste Calib Data'!$A:$A,0)+(ROW()-ROW($A$549)-1),COLUMN()-1)</f>
        <v>25</v>
      </c>
      <c r="L571" s="4">
        <f>INDEX('Paste Calib Data'!$1:$1048576,MATCH($A$549,'Paste Calib Data'!$A:$A,0)+(ROW()-ROW($A$549)-1),COLUMN()-1)</f>
        <v>25</v>
      </c>
      <c r="M571" s="4">
        <f>INDEX('Paste Calib Data'!$1:$1048576,MATCH($A$549,'Paste Calib Data'!$A:$A,0)+(ROW()-ROW($A$549)-1),COLUMN()-1)</f>
        <v>25</v>
      </c>
      <c r="N571" s="4">
        <f>INDEX('Paste Calib Data'!$1:$1048576,MATCH($A$549,'Paste Calib Data'!$A:$A,0)+(ROW()-ROW($A$549)-1),COLUMN()-1)</f>
        <v>25</v>
      </c>
      <c r="O571" s="4">
        <f>INDEX('Paste Calib Data'!$1:$1048576,MATCH($A$549,'Paste Calib Data'!$A:$A,0)+(ROW()-ROW($A$549)-1),COLUMN()-1)</f>
        <v>25</v>
      </c>
      <c r="P571" s="4">
        <f>INDEX('Paste Calib Data'!$1:$1048576,MATCH($A$549,'Paste Calib Data'!$A:$A,0)+(ROW()-ROW($A$549)-1),COLUMN()-1)</f>
        <v>25</v>
      </c>
      <c r="Q571" s="4">
        <f>INDEX('Paste Calib Data'!$1:$1048576,MATCH($A$549,'Paste Calib Data'!$A:$A,0)+(ROW()-ROW($A$549)-1),COLUMN()-1)</f>
        <v>25</v>
      </c>
      <c r="R571" s="4">
        <f>INDEX('Paste Calib Data'!$1:$1048576,MATCH($A$549,'Paste Calib Data'!$A:$A,0)+(ROW()-ROW($A$549)-1),COLUMN()-1)</f>
        <v>25</v>
      </c>
      <c r="S571" s="12">
        <f t="shared" si="186"/>
        <v>25</v>
      </c>
    </row>
    <row r="572" spans="1:19" x14ac:dyDescent="0.25">
      <c r="A572" s="13">
        <f>A571+1</f>
        <v>3501</v>
      </c>
      <c r="B572" s="12">
        <f>B571</f>
        <v>25</v>
      </c>
      <c r="C572" s="12">
        <f>C571</f>
        <v>25</v>
      </c>
      <c r="D572" s="12">
        <f t="shared" ref="D572:S572" si="187">D571</f>
        <v>25</v>
      </c>
      <c r="E572" s="12">
        <f t="shared" si="187"/>
        <v>25</v>
      </c>
      <c r="F572" s="12">
        <f t="shared" si="187"/>
        <v>25</v>
      </c>
      <c r="G572" s="12">
        <f t="shared" si="187"/>
        <v>25</v>
      </c>
      <c r="H572" s="12">
        <f t="shared" si="187"/>
        <v>25</v>
      </c>
      <c r="I572" s="12">
        <f t="shared" si="187"/>
        <v>25</v>
      </c>
      <c r="J572" s="12">
        <f t="shared" si="187"/>
        <v>25</v>
      </c>
      <c r="K572" s="12">
        <f t="shared" si="187"/>
        <v>25</v>
      </c>
      <c r="L572" s="12">
        <f t="shared" si="187"/>
        <v>25</v>
      </c>
      <c r="M572" s="12">
        <f t="shared" si="187"/>
        <v>25</v>
      </c>
      <c r="N572" s="12">
        <f t="shared" si="187"/>
        <v>25</v>
      </c>
      <c r="O572" s="12">
        <f t="shared" si="187"/>
        <v>25</v>
      </c>
      <c r="P572" s="12">
        <f t="shared" si="187"/>
        <v>25</v>
      </c>
      <c r="Q572" s="12">
        <f t="shared" si="187"/>
        <v>25</v>
      </c>
      <c r="R572" s="12">
        <f t="shared" si="187"/>
        <v>25</v>
      </c>
      <c r="S572" s="12">
        <f t="shared" si="187"/>
        <v>25</v>
      </c>
    </row>
    <row r="574" spans="1:19" x14ac:dyDescent="0.25">
      <c r="A574" s="17" t="s">
        <v>300</v>
      </c>
      <c r="B574" s="17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13">
        <f>A577-1</f>
        <v>-1</v>
      </c>
      <c r="B576" s="12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2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2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2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2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2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2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21">
        <f>INDEX('Paste Calib Data'!$1:$1048576,MATCH($A$574,'Paste Calib Data'!$A:$A,0)+(ROW()-ROW($A$574)-1),COLUMN())</f>
        <v>33.992187999999999</v>
      </c>
    </row>
    <row r="584" spans="1:14" x14ac:dyDescent="0.25">
      <c r="A584" s="13">
        <f>A583+1</f>
        <v>4001</v>
      </c>
      <c r="B584" s="12">
        <f>B583</f>
        <v>33.992187999999999</v>
      </c>
    </row>
    <row r="585" spans="1:14" x14ac:dyDescent="0.25">
      <c r="A585" s="19"/>
    </row>
    <row r="586" spans="1:14" x14ac:dyDescent="0.25">
      <c r="A586" s="17" t="s">
        <v>339</v>
      </c>
      <c r="B586" s="51" t="str">
        <f>INDEX('Paste Calib Data'!$1:$1048576,MATCH($A$586,'Paste Calib Data'!$A:$A,0)+(ROW()-ROW($A$586)),COLUMN())</f>
        <v>Timing, Coolant Temp Adjust</v>
      </c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13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13">
        <f>M588+1</f>
        <v>121</v>
      </c>
    </row>
    <row r="589" spans="1:14" x14ac:dyDescent="0.25">
      <c r="A589" s="13">
        <f>A590-1</f>
        <v>499</v>
      </c>
      <c r="B589" s="12">
        <f>B590</f>
        <v>9.9609380000000005</v>
      </c>
      <c r="C589" s="12">
        <f t="shared" ref="C589:N589" si="188">C590</f>
        <v>9.9609380000000005</v>
      </c>
      <c r="D589" s="12">
        <f t="shared" si="188"/>
        <v>9.9609380000000005</v>
      </c>
      <c r="E589" s="12">
        <f t="shared" si="188"/>
        <v>9.9609380000000005</v>
      </c>
      <c r="F589" s="12">
        <f t="shared" si="188"/>
        <v>9.9609380000000005</v>
      </c>
      <c r="G589" s="12">
        <f t="shared" si="188"/>
        <v>9.9609380000000005</v>
      </c>
      <c r="H589" s="12">
        <f t="shared" si="188"/>
        <v>9.9609380000000005</v>
      </c>
      <c r="I589" s="12">
        <f t="shared" si="188"/>
        <v>9.9609380000000005</v>
      </c>
      <c r="J589" s="12">
        <f t="shared" si="188"/>
        <v>9.9609380000000005</v>
      </c>
      <c r="K589" s="12">
        <f t="shared" si="188"/>
        <v>9.9609380000000005</v>
      </c>
      <c r="L589" s="12">
        <f t="shared" si="188"/>
        <v>9.9609380000000005</v>
      </c>
      <c r="M589" s="12">
        <f t="shared" si="188"/>
        <v>11.015625</v>
      </c>
      <c r="N589" s="12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12">
        <f t="shared" ref="B590:B601" si="189">C590</f>
        <v>9.9609380000000005</v>
      </c>
      <c r="C590" s="4">
        <f>INDEX('Paste Calib Data'!$1:$1048576,MATCH($A$586,'Paste Calib Data'!$A:$A,0)+(ROW()-ROW($A$586)-1),COLUMN()-1)</f>
        <v>9.9609380000000005</v>
      </c>
      <c r="D590" s="4">
        <f>INDEX('Paste Calib Data'!$1:$1048576,MATCH($A$586,'Paste Calib Data'!$A:$A,0)+(ROW()-ROW($A$586)-1),COLUMN()-1)</f>
        <v>9.9609380000000005</v>
      </c>
      <c r="E590" s="4">
        <f>INDEX('Paste Calib Data'!$1:$1048576,MATCH($A$586,'Paste Calib Data'!$A:$A,0)+(ROW()-ROW($A$586)-1),COLUMN()-1)</f>
        <v>9.9609380000000005</v>
      </c>
      <c r="F590" s="4">
        <f>INDEX('Paste Calib Data'!$1:$1048576,MATCH($A$586,'Paste Calib Data'!$A:$A,0)+(ROW()-ROW($A$586)-1),COLUMN()-1)</f>
        <v>9.9609380000000005</v>
      </c>
      <c r="G590" s="4">
        <f>INDEX('Paste Calib Data'!$1:$1048576,MATCH($A$586,'Paste Calib Data'!$A:$A,0)+(ROW()-ROW($A$586)-1),COLUMN()-1)</f>
        <v>9.9609380000000005</v>
      </c>
      <c r="H590" s="4">
        <f>INDEX('Paste Calib Data'!$1:$1048576,MATCH($A$586,'Paste Calib Data'!$A:$A,0)+(ROW()-ROW($A$586)-1),COLUMN()-1)</f>
        <v>9.9609380000000005</v>
      </c>
      <c r="I590" s="4">
        <f>INDEX('Paste Calib Data'!$1:$1048576,MATCH($A$586,'Paste Calib Data'!$A:$A,0)+(ROW()-ROW($A$586)-1),COLUMN()-1)</f>
        <v>9.9609380000000005</v>
      </c>
      <c r="J590" s="4">
        <f>INDEX('Paste Calib Data'!$1:$1048576,MATCH($A$586,'Paste Calib Data'!$A:$A,0)+(ROW()-ROW($A$586)-1),COLUMN()-1)</f>
        <v>9.9609380000000005</v>
      </c>
      <c r="K590" s="4">
        <f>INDEX('Paste Calib Data'!$1:$1048576,MATCH($A$586,'Paste Calib Data'!$A:$A,0)+(ROW()-ROW($A$586)-1),COLUMN()-1)</f>
        <v>9.9609380000000005</v>
      </c>
      <c r="L590" s="4">
        <f>INDEX('Paste Calib Data'!$1:$1048576,MATCH($A$586,'Paste Calib Data'!$A:$A,0)+(ROW()-ROW($A$586)-1),COLUMN()-1)</f>
        <v>9.9609380000000005</v>
      </c>
      <c r="M590" s="4">
        <f>INDEX('Paste Calib Data'!$1:$1048576,MATCH($A$586,'Paste Calib Data'!$A:$A,0)+(ROW()-ROW($A$586)-1),COLUMN()-1)</f>
        <v>11.015625</v>
      </c>
      <c r="N590" s="12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12">
        <f t="shared" si="189"/>
        <v>7.96875</v>
      </c>
      <c r="C591" s="4">
        <f>INDEX('Paste Calib Data'!$1:$1048576,MATCH($A$586,'Paste Calib Data'!$A:$A,0)+(ROW()-ROW($A$586)-1),COLUMN()-1)</f>
        <v>7.96875</v>
      </c>
      <c r="D591" s="4">
        <f>INDEX('Paste Calib Data'!$1:$1048576,MATCH($A$586,'Paste Calib Data'!$A:$A,0)+(ROW()-ROW($A$586)-1),COLUMN()-1)</f>
        <v>7.96875</v>
      </c>
      <c r="E591" s="4">
        <f>INDEX('Paste Calib Data'!$1:$1048576,MATCH($A$586,'Paste Calib Data'!$A:$A,0)+(ROW()-ROW($A$586)-1),COLUMN()-1)</f>
        <v>7.96875</v>
      </c>
      <c r="F591" s="4">
        <f>INDEX('Paste Calib Data'!$1:$1048576,MATCH($A$586,'Paste Calib Data'!$A:$A,0)+(ROW()-ROW($A$586)-1),COLUMN()-1)</f>
        <v>9.0234380000000005</v>
      </c>
      <c r="G591" s="4">
        <f>INDEX('Paste Calib Data'!$1:$1048576,MATCH($A$586,'Paste Calib Data'!$A:$A,0)+(ROW()-ROW($A$586)-1),COLUMN()-1)</f>
        <v>9.9609380000000005</v>
      </c>
      <c r="H591" s="4">
        <f>INDEX('Paste Calib Data'!$1:$1048576,MATCH($A$586,'Paste Calib Data'!$A:$A,0)+(ROW()-ROW($A$586)-1),COLUMN()-1)</f>
        <v>9.9609380000000005</v>
      </c>
      <c r="I591" s="4">
        <f>INDEX('Paste Calib Data'!$1:$1048576,MATCH($A$586,'Paste Calib Data'!$A:$A,0)+(ROW()-ROW($A$586)-1),COLUMN()-1)</f>
        <v>9.9609380000000005</v>
      </c>
      <c r="J591" s="4">
        <f>INDEX('Paste Calib Data'!$1:$1048576,MATCH($A$586,'Paste Calib Data'!$A:$A,0)+(ROW()-ROW($A$586)-1),COLUMN()-1)</f>
        <v>11.015625</v>
      </c>
      <c r="K591" s="4">
        <f>INDEX('Paste Calib Data'!$1:$1048576,MATCH($A$586,'Paste Calib Data'!$A:$A,0)+(ROW()-ROW($A$586)-1),COLUMN()-1)</f>
        <v>11.015625</v>
      </c>
      <c r="L591" s="4">
        <f>INDEX('Paste Calib Data'!$1:$1048576,MATCH($A$586,'Paste Calib Data'!$A:$A,0)+(ROW()-ROW($A$586)-1),COLUMN()-1)</f>
        <v>11.015625</v>
      </c>
      <c r="M591" s="4">
        <f>INDEX('Paste Calib Data'!$1:$1048576,MATCH($A$586,'Paste Calib Data'!$A:$A,0)+(ROW()-ROW($A$586)-1),COLUMN()-1)</f>
        <v>11.953125</v>
      </c>
      <c r="N591" s="12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12">
        <f t="shared" si="189"/>
        <v>7.96875</v>
      </c>
      <c r="C592" s="4">
        <f>INDEX('Paste Calib Data'!$1:$1048576,MATCH($A$586,'Paste Calib Data'!$A:$A,0)+(ROW()-ROW($A$586)-1),COLUMN()-1)</f>
        <v>7.96875</v>
      </c>
      <c r="D592" s="4">
        <f>INDEX('Paste Calib Data'!$1:$1048576,MATCH($A$586,'Paste Calib Data'!$A:$A,0)+(ROW()-ROW($A$586)-1),COLUMN()-1)</f>
        <v>7.96875</v>
      </c>
      <c r="E592" s="4">
        <f>INDEX('Paste Calib Data'!$1:$1048576,MATCH($A$586,'Paste Calib Data'!$A:$A,0)+(ROW()-ROW($A$586)-1),COLUMN()-1)</f>
        <v>7.96875</v>
      </c>
      <c r="F592" s="4">
        <f>INDEX('Paste Calib Data'!$1:$1048576,MATCH($A$586,'Paste Calib Data'!$A:$A,0)+(ROW()-ROW($A$586)-1),COLUMN()-1)</f>
        <v>9.0234380000000005</v>
      </c>
      <c r="G592" s="4">
        <f>INDEX('Paste Calib Data'!$1:$1048576,MATCH($A$586,'Paste Calib Data'!$A:$A,0)+(ROW()-ROW($A$586)-1),COLUMN()-1)</f>
        <v>9.9609380000000005</v>
      </c>
      <c r="H592" s="4">
        <f>INDEX('Paste Calib Data'!$1:$1048576,MATCH($A$586,'Paste Calib Data'!$A:$A,0)+(ROW()-ROW($A$586)-1),COLUMN()-1)</f>
        <v>9.9609380000000005</v>
      </c>
      <c r="I592" s="4">
        <f>INDEX('Paste Calib Data'!$1:$1048576,MATCH($A$586,'Paste Calib Data'!$A:$A,0)+(ROW()-ROW($A$586)-1),COLUMN()-1)</f>
        <v>9.9609380000000005</v>
      </c>
      <c r="J592" s="4">
        <f>INDEX('Paste Calib Data'!$1:$1048576,MATCH($A$586,'Paste Calib Data'!$A:$A,0)+(ROW()-ROW($A$586)-1),COLUMN()-1)</f>
        <v>11.015625</v>
      </c>
      <c r="K592" s="4">
        <f>INDEX('Paste Calib Data'!$1:$1048576,MATCH($A$586,'Paste Calib Data'!$A:$A,0)+(ROW()-ROW($A$586)-1),COLUMN()-1)</f>
        <v>11.015625</v>
      </c>
      <c r="L592" s="4">
        <f>INDEX('Paste Calib Data'!$1:$1048576,MATCH($A$586,'Paste Calib Data'!$A:$A,0)+(ROW()-ROW($A$586)-1),COLUMN()-1)</f>
        <v>11.015625</v>
      </c>
      <c r="M592" s="4">
        <f>INDEX('Paste Calib Data'!$1:$1048576,MATCH($A$586,'Paste Calib Data'!$A:$A,0)+(ROW()-ROW($A$586)-1),COLUMN()-1)</f>
        <v>13.945313000000001</v>
      </c>
      <c r="N592" s="12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12">
        <f t="shared" si="189"/>
        <v>7.96875</v>
      </c>
      <c r="C593" s="4">
        <f>INDEX('Paste Calib Data'!$1:$1048576,MATCH($A$586,'Paste Calib Data'!$A:$A,0)+(ROW()-ROW($A$586)-1),COLUMN()-1)</f>
        <v>7.96875</v>
      </c>
      <c r="D593" s="4">
        <f>INDEX('Paste Calib Data'!$1:$1048576,MATCH($A$586,'Paste Calib Data'!$A:$A,0)+(ROW()-ROW($A$586)-1),COLUMN()-1)</f>
        <v>7.96875</v>
      </c>
      <c r="E593" s="4">
        <f>INDEX('Paste Calib Data'!$1:$1048576,MATCH($A$586,'Paste Calib Data'!$A:$A,0)+(ROW()-ROW($A$586)-1),COLUMN()-1)</f>
        <v>9.0234380000000005</v>
      </c>
      <c r="F593" s="4">
        <f>INDEX('Paste Calib Data'!$1:$1048576,MATCH($A$586,'Paste Calib Data'!$A:$A,0)+(ROW()-ROW($A$586)-1),COLUMN()-1)</f>
        <v>9.0234380000000005</v>
      </c>
      <c r="G593" s="4">
        <f>INDEX('Paste Calib Data'!$1:$1048576,MATCH($A$586,'Paste Calib Data'!$A:$A,0)+(ROW()-ROW($A$586)-1),COLUMN()-1)</f>
        <v>9.9609380000000005</v>
      </c>
      <c r="H593" s="4">
        <f>INDEX('Paste Calib Data'!$1:$1048576,MATCH($A$586,'Paste Calib Data'!$A:$A,0)+(ROW()-ROW($A$586)-1),COLUMN()-1)</f>
        <v>9.9609380000000005</v>
      </c>
      <c r="I593" s="4">
        <f>INDEX('Paste Calib Data'!$1:$1048576,MATCH($A$586,'Paste Calib Data'!$A:$A,0)+(ROW()-ROW($A$586)-1),COLUMN()-1)</f>
        <v>11.015625</v>
      </c>
      <c r="J593" s="4">
        <f>INDEX('Paste Calib Data'!$1:$1048576,MATCH($A$586,'Paste Calib Data'!$A:$A,0)+(ROW()-ROW($A$586)-1),COLUMN()-1)</f>
        <v>11.015625</v>
      </c>
      <c r="K593" s="4">
        <f>INDEX('Paste Calib Data'!$1:$1048576,MATCH($A$586,'Paste Calib Data'!$A:$A,0)+(ROW()-ROW($A$586)-1),COLUMN()-1)</f>
        <v>11.015625</v>
      </c>
      <c r="L593" s="4">
        <f>INDEX('Paste Calib Data'!$1:$1048576,MATCH($A$586,'Paste Calib Data'!$A:$A,0)+(ROW()-ROW($A$586)-1),COLUMN()-1)</f>
        <v>11.015625</v>
      </c>
      <c r="M593" s="4">
        <f>INDEX('Paste Calib Data'!$1:$1048576,MATCH($A$586,'Paste Calib Data'!$A:$A,0)+(ROW()-ROW($A$586)-1),COLUMN()-1)</f>
        <v>13.945313000000001</v>
      </c>
      <c r="N593" s="12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12">
        <f t="shared" si="189"/>
        <v>7.96875</v>
      </c>
      <c r="C594" s="4">
        <f>INDEX('Paste Calib Data'!$1:$1048576,MATCH($A$586,'Paste Calib Data'!$A:$A,0)+(ROW()-ROW($A$586)-1),COLUMN()-1)</f>
        <v>7.96875</v>
      </c>
      <c r="D594" s="4">
        <f>INDEX('Paste Calib Data'!$1:$1048576,MATCH($A$586,'Paste Calib Data'!$A:$A,0)+(ROW()-ROW($A$586)-1),COLUMN()-1)</f>
        <v>7.96875</v>
      </c>
      <c r="E594" s="4">
        <f>INDEX('Paste Calib Data'!$1:$1048576,MATCH($A$586,'Paste Calib Data'!$A:$A,0)+(ROW()-ROW($A$586)-1),COLUMN()-1)</f>
        <v>9.0234380000000005</v>
      </c>
      <c r="F594" s="4">
        <f>INDEX('Paste Calib Data'!$1:$1048576,MATCH($A$586,'Paste Calib Data'!$A:$A,0)+(ROW()-ROW($A$586)-1),COLUMN()-1)</f>
        <v>9.0234380000000005</v>
      </c>
      <c r="G594" s="4">
        <f>INDEX('Paste Calib Data'!$1:$1048576,MATCH($A$586,'Paste Calib Data'!$A:$A,0)+(ROW()-ROW($A$586)-1),COLUMN()-1)</f>
        <v>9.9609380000000005</v>
      </c>
      <c r="H594" s="4">
        <f>INDEX('Paste Calib Data'!$1:$1048576,MATCH($A$586,'Paste Calib Data'!$A:$A,0)+(ROW()-ROW($A$586)-1),COLUMN()-1)</f>
        <v>9.9609380000000005</v>
      </c>
      <c r="I594" s="4">
        <f>INDEX('Paste Calib Data'!$1:$1048576,MATCH($A$586,'Paste Calib Data'!$A:$A,0)+(ROW()-ROW($A$586)-1),COLUMN()-1)</f>
        <v>11.015625</v>
      </c>
      <c r="J594" s="4">
        <f>INDEX('Paste Calib Data'!$1:$1048576,MATCH($A$586,'Paste Calib Data'!$A:$A,0)+(ROW()-ROW($A$586)-1),COLUMN()-1)</f>
        <v>11.015625</v>
      </c>
      <c r="K594" s="4">
        <f>INDEX('Paste Calib Data'!$1:$1048576,MATCH($A$586,'Paste Calib Data'!$A:$A,0)+(ROW()-ROW($A$586)-1),COLUMN()-1)</f>
        <v>11.015625</v>
      </c>
      <c r="L594" s="4">
        <f>INDEX('Paste Calib Data'!$1:$1048576,MATCH($A$586,'Paste Calib Data'!$A:$A,0)+(ROW()-ROW($A$586)-1),COLUMN()-1)</f>
        <v>11.015625</v>
      </c>
      <c r="M594" s="4">
        <f>INDEX('Paste Calib Data'!$1:$1048576,MATCH($A$586,'Paste Calib Data'!$A:$A,0)+(ROW()-ROW($A$586)-1),COLUMN()-1)</f>
        <v>15</v>
      </c>
      <c r="N594" s="12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12">
        <f t="shared" si="189"/>
        <v>7.96875</v>
      </c>
      <c r="C595" s="4">
        <f>INDEX('Paste Calib Data'!$1:$1048576,MATCH($A$586,'Paste Calib Data'!$A:$A,0)+(ROW()-ROW($A$586)-1),COLUMN()-1)</f>
        <v>7.96875</v>
      </c>
      <c r="D595" s="4">
        <f>INDEX('Paste Calib Data'!$1:$1048576,MATCH($A$586,'Paste Calib Data'!$A:$A,0)+(ROW()-ROW($A$586)-1),COLUMN()-1)</f>
        <v>7.96875</v>
      </c>
      <c r="E595" s="4">
        <f>INDEX('Paste Calib Data'!$1:$1048576,MATCH($A$586,'Paste Calib Data'!$A:$A,0)+(ROW()-ROW($A$586)-1),COLUMN()-1)</f>
        <v>9.0234380000000005</v>
      </c>
      <c r="F595" s="4">
        <f>INDEX('Paste Calib Data'!$1:$1048576,MATCH($A$586,'Paste Calib Data'!$A:$A,0)+(ROW()-ROW($A$586)-1),COLUMN()-1)</f>
        <v>9.0234380000000005</v>
      </c>
      <c r="G595" s="4">
        <f>INDEX('Paste Calib Data'!$1:$1048576,MATCH($A$586,'Paste Calib Data'!$A:$A,0)+(ROW()-ROW($A$586)-1),COLUMN()-1)</f>
        <v>9.9609380000000005</v>
      </c>
      <c r="H595" s="4">
        <f>INDEX('Paste Calib Data'!$1:$1048576,MATCH($A$586,'Paste Calib Data'!$A:$A,0)+(ROW()-ROW($A$586)-1),COLUMN()-1)</f>
        <v>9.9609380000000005</v>
      </c>
      <c r="I595" s="4">
        <f>INDEX('Paste Calib Data'!$1:$1048576,MATCH($A$586,'Paste Calib Data'!$A:$A,0)+(ROW()-ROW($A$586)-1),COLUMN()-1)</f>
        <v>11.015625</v>
      </c>
      <c r="J595" s="4">
        <f>INDEX('Paste Calib Data'!$1:$1048576,MATCH($A$586,'Paste Calib Data'!$A:$A,0)+(ROW()-ROW($A$586)-1),COLUMN()-1)</f>
        <v>11.953125</v>
      </c>
      <c r="K595" s="4">
        <f>INDEX('Paste Calib Data'!$1:$1048576,MATCH($A$586,'Paste Calib Data'!$A:$A,0)+(ROW()-ROW($A$586)-1),COLUMN()-1)</f>
        <v>11.953125</v>
      </c>
      <c r="L595" s="4">
        <f>INDEX('Paste Calib Data'!$1:$1048576,MATCH($A$586,'Paste Calib Data'!$A:$A,0)+(ROW()-ROW($A$586)-1),COLUMN()-1)</f>
        <v>11.953125</v>
      </c>
      <c r="M595" s="4">
        <f>INDEX('Paste Calib Data'!$1:$1048576,MATCH($A$586,'Paste Calib Data'!$A:$A,0)+(ROW()-ROW($A$586)-1),COLUMN()-1)</f>
        <v>15</v>
      </c>
      <c r="N595" s="12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12">
        <f t="shared" si="189"/>
        <v>7.96875</v>
      </c>
      <c r="C596" s="4">
        <f>INDEX('Paste Calib Data'!$1:$1048576,MATCH($A$586,'Paste Calib Data'!$A:$A,0)+(ROW()-ROW($A$586)-1),COLUMN()-1)</f>
        <v>7.96875</v>
      </c>
      <c r="D596" s="4">
        <f>INDEX('Paste Calib Data'!$1:$1048576,MATCH($A$586,'Paste Calib Data'!$A:$A,0)+(ROW()-ROW($A$586)-1),COLUMN()-1)</f>
        <v>7.96875</v>
      </c>
      <c r="E596" s="4">
        <f>INDEX('Paste Calib Data'!$1:$1048576,MATCH($A$586,'Paste Calib Data'!$A:$A,0)+(ROW()-ROW($A$586)-1),COLUMN()-1)</f>
        <v>9.0234380000000005</v>
      </c>
      <c r="F596" s="4">
        <f>INDEX('Paste Calib Data'!$1:$1048576,MATCH($A$586,'Paste Calib Data'!$A:$A,0)+(ROW()-ROW($A$586)-1),COLUMN()-1)</f>
        <v>9.0234380000000005</v>
      </c>
      <c r="G596" s="4">
        <f>INDEX('Paste Calib Data'!$1:$1048576,MATCH($A$586,'Paste Calib Data'!$A:$A,0)+(ROW()-ROW($A$586)-1),COLUMN()-1)</f>
        <v>9.9609380000000005</v>
      </c>
      <c r="H596" s="4">
        <f>INDEX('Paste Calib Data'!$1:$1048576,MATCH($A$586,'Paste Calib Data'!$A:$A,0)+(ROW()-ROW($A$586)-1),COLUMN()-1)</f>
        <v>9.9609380000000005</v>
      </c>
      <c r="I596" s="4">
        <f>INDEX('Paste Calib Data'!$1:$1048576,MATCH($A$586,'Paste Calib Data'!$A:$A,0)+(ROW()-ROW($A$586)-1),COLUMN()-1)</f>
        <v>11.015625</v>
      </c>
      <c r="J596" s="4">
        <f>INDEX('Paste Calib Data'!$1:$1048576,MATCH($A$586,'Paste Calib Data'!$A:$A,0)+(ROW()-ROW($A$586)-1),COLUMN()-1)</f>
        <v>13.007813000000001</v>
      </c>
      <c r="K596" s="4">
        <f>INDEX('Paste Calib Data'!$1:$1048576,MATCH($A$586,'Paste Calib Data'!$A:$A,0)+(ROW()-ROW($A$586)-1),COLUMN()-1)</f>
        <v>13.007813000000001</v>
      </c>
      <c r="L596" s="4">
        <f>INDEX('Paste Calib Data'!$1:$1048576,MATCH($A$586,'Paste Calib Data'!$A:$A,0)+(ROW()-ROW($A$586)-1),COLUMN()-1)</f>
        <v>13.007813000000001</v>
      </c>
      <c r="M596" s="4">
        <f>INDEX('Paste Calib Data'!$1:$1048576,MATCH($A$586,'Paste Calib Data'!$A:$A,0)+(ROW()-ROW($A$586)-1),COLUMN()-1)</f>
        <v>16.054687999999999</v>
      </c>
      <c r="N596" s="12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12">
        <f t="shared" si="189"/>
        <v>9.0234380000000005</v>
      </c>
      <c r="C597" s="4">
        <f>INDEX('Paste Calib Data'!$1:$1048576,MATCH($A$586,'Paste Calib Data'!$A:$A,0)+(ROW()-ROW($A$586)-1),COLUMN()-1)</f>
        <v>9.0234380000000005</v>
      </c>
      <c r="D597" s="4">
        <f>INDEX('Paste Calib Data'!$1:$1048576,MATCH($A$586,'Paste Calib Data'!$A:$A,0)+(ROW()-ROW($A$586)-1),COLUMN()-1)</f>
        <v>9.0234380000000005</v>
      </c>
      <c r="E597" s="4">
        <f>INDEX('Paste Calib Data'!$1:$1048576,MATCH($A$586,'Paste Calib Data'!$A:$A,0)+(ROW()-ROW($A$586)-1),COLUMN()-1)</f>
        <v>9.0234380000000005</v>
      </c>
      <c r="F597" s="4">
        <f>INDEX('Paste Calib Data'!$1:$1048576,MATCH($A$586,'Paste Calib Data'!$A:$A,0)+(ROW()-ROW($A$586)-1),COLUMN()-1)</f>
        <v>9.0234380000000005</v>
      </c>
      <c r="G597" s="4">
        <f>INDEX('Paste Calib Data'!$1:$1048576,MATCH($A$586,'Paste Calib Data'!$A:$A,0)+(ROW()-ROW($A$586)-1),COLUMN()-1)</f>
        <v>9.9609380000000005</v>
      </c>
      <c r="H597" s="4">
        <f>INDEX('Paste Calib Data'!$1:$1048576,MATCH($A$586,'Paste Calib Data'!$A:$A,0)+(ROW()-ROW($A$586)-1),COLUMN()-1)</f>
        <v>9.9609380000000005</v>
      </c>
      <c r="I597" s="4">
        <f>INDEX('Paste Calib Data'!$1:$1048576,MATCH($A$586,'Paste Calib Data'!$A:$A,0)+(ROW()-ROW($A$586)-1),COLUMN()-1)</f>
        <v>11.015625</v>
      </c>
      <c r="J597" s="4">
        <f>INDEX('Paste Calib Data'!$1:$1048576,MATCH($A$586,'Paste Calib Data'!$A:$A,0)+(ROW()-ROW($A$586)-1),COLUMN()-1)</f>
        <v>13.007813000000001</v>
      </c>
      <c r="K597" s="4">
        <f>INDEX('Paste Calib Data'!$1:$1048576,MATCH($A$586,'Paste Calib Data'!$A:$A,0)+(ROW()-ROW($A$586)-1),COLUMN()-1)</f>
        <v>13.007813000000001</v>
      </c>
      <c r="L597" s="4">
        <f>INDEX('Paste Calib Data'!$1:$1048576,MATCH($A$586,'Paste Calib Data'!$A:$A,0)+(ROW()-ROW($A$586)-1),COLUMN()-1)</f>
        <v>16.054687999999999</v>
      </c>
      <c r="M597" s="4">
        <f>INDEX('Paste Calib Data'!$1:$1048576,MATCH($A$586,'Paste Calib Data'!$A:$A,0)+(ROW()-ROW($A$586)-1),COLUMN()-1)</f>
        <v>18.046875</v>
      </c>
      <c r="N597" s="12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12">
        <f t="shared" si="189"/>
        <v>9.9609380000000005</v>
      </c>
      <c r="C598" s="4">
        <f>INDEX('Paste Calib Data'!$1:$1048576,MATCH($A$586,'Paste Calib Data'!$A:$A,0)+(ROW()-ROW($A$586)-1),COLUMN()-1)</f>
        <v>9.9609380000000005</v>
      </c>
      <c r="D598" s="4">
        <f>INDEX('Paste Calib Data'!$1:$1048576,MATCH($A$586,'Paste Calib Data'!$A:$A,0)+(ROW()-ROW($A$586)-1),COLUMN()-1)</f>
        <v>9.9609380000000005</v>
      </c>
      <c r="E598" s="4">
        <f>INDEX('Paste Calib Data'!$1:$1048576,MATCH($A$586,'Paste Calib Data'!$A:$A,0)+(ROW()-ROW($A$586)-1),COLUMN()-1)</f>
        <v>9.9609380000000005</v>
      </c>
      <c r="F598" s="4">
        <f>INDEX('Paste Calib Data'!$1:$1048576,MATCH($A$586,'Paste Calib Data'!$A:$A,0)+(ROW()-ROW($A$586)-1),COLUMN()-1)</f>
        <v>9.9609380000000005</v>
      </c>
      <c r="G598" s="4">
        <f>INDEX('Paste Calib Data'!$1:$1048576,MATCH($A$586,'Paste Calib Data'!$A:$A,0)+(ROW()-ROW($A$586)-1),COLUMN()-1)</f>
        <v>9.9609380000000005</v>
      </c>
      <c r="H598" s="4">
        <f>INDEX('Paste Calib Data'!$1:$1048576,MATCH($A$586,'Paste Calib Data'!$A:$A,0)+(ROW()-ROW($A$586)-1),COLUMN()-1)</f>
        <v>11.015625</v>
      </c>
      <c r="I598" s="4">
        <f>INDEX('Paste Calib Data'!$1:$1048576,MATCH($A$586,'Paste Calib Data'!$A:$A,0)+(ROW()-ROW($A$586)-1),COLUMN()-1)</f>
        <v>11.953125</v>
      </c>
      <c r="J598" s="4">
        <f>INDEX('Paste Calib Data'!$1:$1048576,MATCH($A$586,'Paste Calib Data'!$A:$A,0)+(ROW()-ROW($A$586)-1),COLUMN()-1)</f>
        <v>15</v>
      </c>
      <c r="K598" s="4">
        <f>INDEX('Paste Calib Data'!$1:$1048576,MATCH($A$586,'Paste Calib Data'!$A:$A,0)+(ROW()-ROW($A$586)-1),COLUMN()-1)</f>
        <v>15</v>
      </c>
      <c r="L598" s="4">
        <f>INDEX('Paste Calib Data'!$1:$1048576,MATCH($A$586,'Paste Calib Data'!$A:$A,0)+(ROW()-ROW($A$586)-1),COLUMN()-1)</f>
        <v>16.992187999999999</v>
      </c>
      <c r="M598" s="4">
        <f>INDEX('Paste Calib Data'!$1:$1048576,MATCH($A$586,'Paste Calib Data'!$A:$A,0)+(ROW()-ROW($A$586)-1),COLUMN()-1)</f>
        <v>20.039062999999999</v>
      </c>
      <c r="N598" s="12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12">
        <f t="shared" si="189"/>
        <v>9.9609380000000005</v>
      </c>
      <c r="C599" s="4">
        <f>INDEX('Paste Calib Data'!$1:$1048576,MATCH($A$586,'Paste Calib Data'!$A:$A,0)+(ROW()-ROW($A$586)-1),COLUMN()-1)</f>
        <v>9.9609380000000005</v>
      </c>
      <c r="D599" s="4">
        <f>INDEX('Paste Calib Data'!$1:$1048576,MATCH($A$586,'Paste Calib Data'!$A:$A,0)+(ROW()-ROW($A$586)-1),COLUMN()-1)</f>
        <v>9.9609380000000005</v>
      </c>
      <c r="E599" s="4">
        <f>INDEX('Paste Calib Data'!$1:$1048576,MATCH($A$586,'Paste Calib Data'!$A:$A,0)+(ROW()-ROW($A$586)-1),COLUMN()-1)</f>
        <v>9.9609380000000005</v>
      </c>
      <c r="F599" s="4">
        <f>INDEX('Paste Calib Data'!$1:$1048576,MATCH($A$586,'Paste Calib Data'!$A:$A,0)+(ROW()-ROW($A$586)-1),COLUMN()-1)</f>
        <v>9.9609380000000005</v>
      </c>
      <c r="G599" s="4">
        <f>INDEX('Paste Calib Data'!$1:$1048576,MATCH($A$586,'Paste Calib Data'!$A:$A,0)+(ROW()-ROW($A$586)-1),COLUMN()-1)</f>
        <v>9.9609380000000005</v>
      </c>
      <c r="H599" s="4">
        <f>INDEX('Paste Calib Data'!$1:$1048576,MATCH($A$586,'Paste Calib Data'!$A:$A,0)+(ROW()-ROW($A$586)-1),COLUMN()-1)</f>
        <v>13.007813000000001</v>
      </c>
      <c r="I599" s="4">
        <f>INDEX('Paste Calib Data'!$1:$1048576,MATCH($A$586,'Paste Calib Data'!$A:$A,0)+(ROW()-ROW($A$586)-1),COLUMN()-1)</f>
        <v>13.007813000000001</v>
      </c>
      <c r="J599" s="4">
        <f>INDEX('Paste Calib Data'!$1:$1048576,MATCH($A$586,'Paste Calib Data'!$A:$A,0)+(ROW()-ROW($A$586)-1),COLUMN()-1)</f>
        <v>16.054687999999999</v>
      </c>
      <c r="K599" s="4">
        <f>INDEX('Paste Calib Data'!$1:$1048576,MATCH($A$586,'Paste Calib Data'!$A:$A,0)+(ROW()-ROW($A$586)-1),COLUMN()-1)</f>
        <v>16.054687999999999</v>
      </c>
      <c r="L599" s="4">
        <f>INDEX('Paste Calib Data'!$1:$1048576,MATCH($A$586,'Paste Calib Data'!$A:$A,0)+(ROW()-ROW($A$586)-1),COLUMN()-1)</f>
        <v>22.03125</v>
      </c>
      <c r="M599" s="4">
        <f>INDEX('Paste Calib Data'!$1:$1048576,MATCH($A$586,'Paste Calib Data'!$A:$A,0)+(ROW()-ROW($A$586)-1),COLUMN()-1)</f>
        <v>30</v>
      </c>
      <c r="N599" s="12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12">
        <f t="shared" si="189"/>
        <v>9.9609380000000005</v>
      </c>
      <c r="C600" s="4">
        <f>INDEX('Paste Calib Data'!$1:$1048576,MATCH($A$586,'Paste Calib Data'!$A:$A,0)+(ROW()-ROW($A$586)-1),COLUMN()-1)</f>
        <v>9.9609380000000005</v>
      </c>
      <c r="D600" s="4">
        <f>INDEX('Paste Calib Data'!$1:$1048576,MATCH($A$586,'Paste Calib Data'!$A:$A,0)+(ROW()-ROW($A$586)-1),COLUMN()-1)</f>
        <v>9.9609380000000005</v>
      </c>
      <c r="E600" s="4">
        <f>INDEX('Paste Calib Data'!$1:$1048576,MATCH($A$586,'Paste Calib Data'!$A:$A,0)+(ROW()-ROW($A$586)-1),COLUMN()-1)</f>
        <v>9.9609380000000005</v>
      </c>
      <c r="F600" s="4">
        <f>INDEX('Paste Calib Data'!$1:$1048576,MATCH($A$586,'Paste Calib Data'!$A:$A,0)+(ROW()-ROW($A$586)-1),COLUMN()-1)</f>
        <v>9.9609380000000005</v>
      </c>
      <c r="G600" s="4">
        <f>INDEX('Paste Calib Data'!$1:$1048576,MATCH($A$586,'Paste Calib Data'!$A:$A,0)+(ROW()-ROW($A$586)-1),COLUMN()-1)</f>
        <v>9.9609380000000005</v>
      </c>
      <c r="H600" s="4">
        <f>INDEX('Paste Calib Data'!$1:$1048576,MATCH($A$586,'Paste Calib Data'!$A:$A,0)+(ROW()-ROW($A$586)-1),COLUMN()-1)</f>
        <v>13.945313000000001</v>
      </c>
      <c r="I600" s="4">
        <f>INDEX('Paste Calib Data'!$1:$1048576,MATCH($A$586,'Paste Calib Data'!$A:$A,0)+(ROW()-ROW($A$586)-1),COLUMN()-1)</f>
        <v>15.46875</v>
      </c>
      <c r="J600" s="4">
        <f>INDEX('Paste Calib Data'!$1:$1048576,MATCH($A$586,'Paste Calib Data'!$A:$A,0)+(ROW()-ROW($A$586)-1),COLUMN()-1)</f>
        <v>16.054687999999999</v>
      </c>
      <c r="K600" s="4">
        <f>INDEX('Paste Calib Data'!$1:$1048576,MATCH($A$586,'Paste Calib Data'!$A:$A,0)+(ROW()-ROW($A$586)-1),COLUMN()-1)</f>
        <v>16.054687999999999</v>
      </c>
      <c r="L600" s="4">
        <f>INDEX('Paste Calib Data'!$1:$1048576,MATCH($A$586,'Paste Calib Data'!$A:$A,0)+(ROW()-ROW($A$586)-1),COLUMN()-1)</f>
        <v>26.015625</v>
      </c>
      <c r="M600" s="4">
        <f>INDEX('Paste Calib Data'!$1:$1048576,MATCH($A$586,'Paste Calib Data'!$A:$A,0)+(ROW()-ROW($A$586)-1),COLUMN()-1)</f>
        <v>30</v>
      </c>
      <c r="N600" s="12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12">
        <f t="shared" si="189"/>
        <v>9.9609380000000005</v>
      </c>
      <c r="C601" s="4">
        <f>INDEX('Paste Calib Data'!$1:$1048576,MATCH($A$586,'Paste Calib Data'!$A:$A,0)+(ROW()-ROW($A$586)-1),COLUMN()-1)</f>
        <v>9.9609380000000005</v>
      </c>
      <c r="D601" s="4">
        <f>INDEX('Paste Calib Data'!$1:$1048576,MATCH($A$586,'Paste Calib Data'!$A:$A,0)+(ROW()-ROW($A$586)-1),COLUMN()-1)</f>
        <v>9.9609380000000005</v>
      </c>
      <c r="E601" s="4">
        <f>INDEX('Paste Calib Data'!$1:$1048576,MATCH($A$586,'Paste Calib Data'!$A:$A,0)+(ROW()-ROW($A$586)-1),COLUMN()-1)</f>
        <v>9.9609380000000005</v>
      </c>
      <c r="F601" s="4">
        <f>INDEX('Paste Calib Data'!$1:$1048576,MATCH($A$586,'Paste Calib Data'!$A:$A,0)+(ROW()-ROW($A$586)-1),COLUMN()-1)</f>
        <v>9.9609380000000005</v>
      </c>
      <c r="G601" s="4">
        <f>INDEX('Paste Calib Data'!$1:$1048576,MATCH($A$586,'Paste Calib Data'!$A:$A,0)+(ROW()-ROW($A$586)-1),COLUMN()-1)</f>
        <v>9.9609380000000005</v>
      </c>
      <c r="H601" s="4">
        <f>INDEX('Paste Calib Data'!$1:$1048576,MATCH($A$586,'Paste Calib Data'!$A:$A,0)+(ROW()-ROW($A$586)-1),COLUMN()-1)</f>
        <v>15</v>
      </c>
      <c r="I601" s="4">
        <f>INDEX('Paste Calib Data'!$1:$1048576,MATCH($A$586,'Paste Calib Data'!$A:$A,0)+(ROW()-ROW($A$586)-1),COLUMN()-1)</f>
        <v>16.054687999999999</v>
      </c>
      <c r="J601" s="4">
        <f>INDEX('Paste Calib Data'!$1:$1048576,MATCH($A$586,'Paste Calib Data'!$A:$A,0)+(ROW()-ROW($A$586)-1),COLUMN()-1)</f>
        <v>16.992187999999999</v>
      </c>
      <c r="K601" s="4">
        <f>INDEX('Paste Calib Data'!$1:$1048576,MATCH($A$586,'Paste Calib Data'!$A:$A,0)+(ROW()-ROW($A$586)-1),COLUMN()-1)</f>
        <v>16.992187999999999</v>
      </c>
      <c r="L601" s="4">
        <f>INDEX('Paste Calib Data'!$1:$1048576,MATCH($A$586,'Paste Calib Data'!$A:$A,0)+(ROW()-ROW($A$586)-1),COLUMN()-1)</f>
        <v>26.015625</v>
      </c>
      <c r="M601" s="4">
        <f>INDEX('Paste Calib Data'!$1:$1048576,MATCH($A$586,'Paste Calib Data'!$A:$A,0)+(ROW()-ROW($A$586)-1),COLUMN()-1)</f>
        <v>35.039062999999999</v>
      </c>
      <c r="N601" s="12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12">
        <f>C602</f>
        <v>9.9609380000000005</v>
      </c>
      <c r="C602" s="4">
        <f>INDEX('Paste Calib Data'!$1:$1048576,MATCH($A$586,'Paste Calib Data'!$A:$A,0)+(ROW()-ROW($A$586)-1),COLUMN()-1)</f>
        <v>9.9609380000000005</v>
      </c>
      <c r="D602" s="4">
        <f>INDEX('Paste Calib Data'!$1:$1048576,MATCH($A$586,'Paste Calib Data'!$A:$A,0)+(ROW()-ROW($A$586)-1),COLUMN()-1)</f>
        <v>9.9609380000000005</v>
      </c>
      <c r="E602" s="4">
        <f>INDEX('Paste Calib Data'!$1:$1048576,MATCH($A$586,'Paste Calib Data'!$A:$A,0)+(ROW()-ROW($A$586)-1),COLUMN()-1)</f>
        <v>9.9609380000000005</v>
      </c>
      <c r="F602" s="4">
        <f>INDEX('Paste Calib Data'!$1:$1048576,MATCH($A$586,'Paste Calib Data'!$A:$A,0)+(ROW()-ROW($A$586)-1),COLUMN()-1)</f>
        <v>9.9609380000000005</v>
      </c>
      <c r="G602" s="4">
        <f>INDEX('Paste Calib Data'!$1:$1048576,MATCH($A$586,'Paste Calib Data'!$A:$A,0)+(ROW()-ROW($A$586)-1),COLUMN()-1)</f>
        <v>9.9609380000000005</v>
      </c>
      <c r="H602" s="4">
        <f>INDEX('Paste Calib Data'!$1:$1048576,MATCH($A$586,'Paste Calib Data'!$A:$A,0)+(ROW()-ROW($A$586)-1),COLUMN()-1)</f>
        <v>11.015625</v>
      </c>
      <c r="I602" s="4">
        <f>INDEX('Paste Calib Data'!$1:$1048576,MATCH($A$586,'Paste Calib Data'!$A:$A,0)+(ROW()-ROW($A$586)-1),COLUMN()-1)</f>
        <v>16.054687999999999</v>
      </c>
      <c r="J602" s="4">
        <f>INDEX('Paste Calib Data'!$1:$1048576,MATCH($A$586,'Paste Calib Data'!$A:$A,0)+(ROW()-ROW($A$586)-1),COLUMN()-1)</f>
        <v>16.054687999999999</v>
      </c>
      <c r="K602" s="4">
        <f>INDEX('Paste Calib Data'!$1:$1048576,MATCH($A$586,'Paste Calib Data'!$A:$A,0)+(ROW()-ROW($A$586)-1),COLUMN()-1)</f>
        <v>16.054687999999999</v>
      </c>
      <c r="L602" s="4">
        <f>INDEX('Paste Calib Data'!$1:$1048576,MATCH($A$586,'Paste Calib Data'!$A:$A,0)+(ROW()-ROW($A$586)-1),COLUMN()-1)</f>
        <v>16.054687999999999</v>
      </c>
      <c r="M602" s="4">
        <f>INDEX('Paste Calib Data'!$1:$1048576,MATCH($A$586,'Paste Calib Data'!$A:$A,0)+(ROW()-ROW($A$586)-1),COLUMN()-1)</f>
        <v>35.039062999999999</v>
      </c>
      <c r="N602" s="12">
        <f t="shared" si="190"/>
        <v>35.039062999999999</v>
      </c>
    </row>
    <row r="603" spans="1:14" x14ac:dyDescent="0.25">
      <c r="A603" s="13">
        <f>A602+1</f>
        <v>3201</v>
      </c>
      <c r="B603" s="12">
        <f>B602</f>
        <v>9.9609380000000005</v>
      </c>
      <c r="C603" s="12">
        <f>C602</f>
        <v>9.9609380000000005</v>
      </c>
      <c r="D603" s="12">
        <f t="shared" ref="D603:N603" si="191">D602</f>
        <v>9.9609380000000005</v>
      </c>
      <c r="E603" s="12">
        <f t="shared" si="191"/>
        <v>9.9609380000000005</v>
      </c>
      <c r="F603" s="12">
        <f t="shared" si="191"/>
        <v>9.9609380000000005</v>
      </c>
      <c r="G603" s="12">
        <f t="shared" si="191"/>
        <v>9.9609380000000005</v>
      </c>
      <c r="H603" s="12">
        <f t="shared" si="191"/>
        <v>11.015625</v>
      </c>
      <c r="I603" s="12">
        <f t="shared" si="191"/>
        <v>16.054687999999999</v>
      </c>
      <c r="J603" s="12">
        <f t="shared" si="191"/>
        <v>16.054687999999999</v>
      </c>
      <c r="K603" s="12">
        <f t="shared" si="191"/>
        <v>16.054687999999999</v>
      </c>
      <c r="L603" s="12">
        <f t="shared" si="191"/>
        <v>16.054687999999999</v>
      </c>
      <c r="M603" s="12">
        <f t="shared" si="191"/>
        <v>35.039062999999999</v>
      </c>
      <c r="N603" s="12">
        <f t="shared" si="191"/>
        <v>35.039062999999999</v>
      </c>
    </row>
    <row r="605" spans="1:14" x14ac:dyDescent="0.25">
      <c r="A605" s="17" t="s">
        <v>342</v>
      </c>
      <c r="B605" s="51" t="str">
        <f>INDEX('Paste Calib Data'!$1:$1048576,MATCH($A$605,'Paste Calib Data'!$A:$A,0)+(ROW()-ROW($A$605)),COLUMN())</f>
        <v>Timing, Coolant Temp Adjust Multiplier</v>
      </c>
      <c r="C605" s="51"/>
      <c r="D605" s="51"/>
      <c r="E605" s="51"/>
      <c r="F605" s="51"/>
      <c r="G605" s="51"/>
      <c r="H605" s="51"/>
      <c r="I605" s="51"/>
      <c r="J605" s="51"/>
      <c r="K605" s="51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13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13">
        <f>J607+1</f>
        <v>121</v>
      </c>
    </row>
    <row r="608" spans="1:14" x14ac:dyDescent="0.25">
      <c r="A608" s="13">
        <f>A609-1</f>
        <v>-21</v>
      </c>
      <c r="B608" s="12">
        <f>B609</f>
        <v>1.0000020000000001</v>
      </c>
      <c r="C608" s="12">
        <f t="shared" ref="C608:K608" si="192">C609</f>
        <v>1.0000020000000001</v>
      </c>
      <c r="D608" s="12">
        <f t="shared" si="192"/>
        <v>1.0000020000000001</v>
      </c>
      <c r="E608" s="12">
        <f t="shared" si="192"/>
        <v>1.0000020000000001</v>
      </c>
      <c r="F608" s="12">
        <f t="shared" si="192"/>
        <v>1.0000020000000001</v>
      </c>
      <c r="G608" s="12">
        <f t="shared" si="192"/>
        <v>1.0000020000000001</v>
      </c>
      <c r="H608" s="12">
        <f t="shared" si="192"/>
        <v>1.1000989999999999</v>
      </c>
      <c r="I608" s="12">
        <f t="shared" si="192"/>
        <v>1.3000510000000001</v>
      </c>
      <c r="J608" s="12">
        <f t="shared" si="192"/>
        <v>1.5000020000000001</v>
      </c>
      <c r="K608" s="12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12">
        <f t="shared" ref="B609:B615" si="193">C609</f>
        <v>1.0000020000000001</v>
      </c>
      <c r="C609" s="4">
        <f>INDEX('Paste Calib Data'!$1:$1048576,MATCH($A$605,'Paste Calib Data'!$A:$A,0)+(ROW()-ROW($A$605)-1),COLUMN()-1)</f>
        <v>1.0000020000000001</v>
      </c>
      <c r="D609" s="4">
        <f>INDEX('Paste Calib Data'!$1:$1048576,MATCH($A$605,'Paste Calib Data'!$A:$A,0)+(ROW()-ROW($A$605)-1),COLUMN()-1)</f>
        <v>1.0000020000000001</v>
      </c>
      <c r="E609" s="4">
        <f>INDEX('Paste Calib Data'!$1:$1048576,MATCH($A$605,'Paste Calib Data'!$A:$A,0)+(ROW()-ROW($A$605)-1),COLUMN()-1)</f>
        <v>1.0000020000000001</v>
      </c>
      <c r="F609" s="4">
        <f>INDEX('Paste Calib Data'!$1:$1048576,MATCH($A$605,'Paste Calib Data'!$A:$A,0)+(ROW()-ROW($A$605)-1),COLUMN()-1)</f>
        <v>1.0000020000000001</v>
      </c>
      <c r="G609" s="4">
        <f>INDEX('Paste Calib Data'!$1:$1048576,MATCH($A$605,'Paste Calib Data'!$A:$A,0)+(ROW()-ROW($A$605)-1),COLUMN()-1)</f>
        <v>1.0000020000000001</v>
      </c>
      <c r="H609" s="4">
        <f>INDEX('Paste Calib Data'!$1:$1048576,MATCH($A$605,'Paste Calib Data'!$A:$A,0)+(ROW()-ROW($A$605)-1),COLUMN()-1)</f>
        <v>1.1000989999999999</v>
      </c>
      <c r="I609" s="4">
        <f>INDEX('Paste Calib Data'!$1:$1048576,MATCH($A$605,'Paste Calib Data'!$A:$A,0)+(ROW()-ROW($A$605)-1),COLUMN()-1)</f>
        <v>1.3000510000000001</v>
      </c>
      <c r="J609" s="4">
        <f>INDEX('Paste Calib Data'!$1:$1048576,MATCH($A$605,'Paste Calib Data'!$A:$A,0)+(ROW()-ROW($A$605)-1),COLUMN()-1)</f>
        <v>1.5000020000000001</v>
      </c>
      <c r="K609" s="12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12">
        <f t="shared" si="193"/>
        <v>1.0000020000000001</v>
      </c>
      <c r="C610" s="4">
        <f>INDEX('Paste Calib Data'!$1:$1048576,MATCH($A$605,'Paste Calib Data'!$A:$A,0)+(ROW()-ROW($A$605)-1),COLUMN()-1)</f>
        <v>1.0000020000000001</v>
      </c>
      <c r="D610" s="4">
        <f>INDEX('Paste Calib Data'!$1:$1048576,MATCH($A$605,'Paste Calib Data'!$A:$A,0)+(ROW()-ROW($A$605)-1),COLUMN()-1)</f>
        <v>1.0000020000000001</v>
      </c>
      <c r="E610" s="4">
        <f>INDEX('Paste Calib Data'!$1:$1048576,MATCH($A$605,'Paste Calib Data'!$A:$A,0)+(ROW()-ROW($A$605)-1),COLUMN()-1)</f>
        <v>1.0000020000000001</v>
      </c>
      <c r="F610" s="4">
        <f>INDEX('Paste Calib Data'!$1:$1048576,MATCH($A$605,'Paste Calib Data'!$A:$A,0)+(ROW()-ROW($A$605)-1),COLUMN()-1)</f>
        <v>1.0000020000000001</v>
      </c>
      <c r="G610" s="4">
        <f>INDEX('Paste Calib Data'!$1:$1048576,MATCH($A$605,'Paste Calib Data'!$A:$A,0)+(ROW()-ROW($A$605)-1),COLUMN()-1)</f>
        <v>1.0000020000000001</v>
      </c>
      <c r="H610" s="4">
        <f>INDEX('Paste Calib Data'!$1:$1048576,MATCH($A$605,'Paste Calib Data'!$A:$A,0)+(ROW()-ROW($A$605)-1),COLUMN()-1)</f>
        <v>1.1000989999999999</v>
      </c>
      <c r="I610" s="4">
        <f>INDEX('Paste Calib Data'!$1:$1048576,MATCH($A$605,'Paste Calib Data'!$A:$A,0)+(ROW()-ROW($A$605)-1),COLUMN()-1)</f>
        <v>1.3000510000000001</v>
      </c>
      <c r="J610" s="4">
        <f>INDEX('Paste Calib Data'!$1:$1048576,MATCH($A$605,'Paste Calib Data'!$A:$A,0)+(ROW()-ROW($A$605)-1),COLUMN()-1)</f>
        <v>1.5000020000000001</v>
      </c>
      <c r="K610" s="12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12">
        <f t="shared" si="193"/>
        <v>1.0000020000000001</v>
      </c>
      <c r="C611" s="4">
        <f>INDEX('Paste Calib Data'!$1:$1048576,MATCH($A$605,'Paste Calib Data'!$A:$A,0)+(ROW()-ROW($A$605)-1),COLUMN()-1)</f>
        <v>1.0000020000000001</v>
      </c>
      <c r="D611" s="4">
        <f>INDEX('Paste Calib Data'!$1:$1048576,MATCH($A$605,'Paste Calib Data'!$A:$A,0)+(ROW()-ROW($A$605)-1),COLUMN()-1)</f>
        <v>1.0000020000000001</v>
      </c>
      <c r="E611" s="4">
        <f>INDEX('Paste Calib Data'!$1:$1048576,MATCH($A$605,'Paste Calib Data'!$A:$A,0)+(ROW()-ROW($A$605)-1),COLUMN()-1)</f>
        <v>1.0000020000000001</v>
      </c>
      <c r="F611" s="4">
        <f>INDEX('Paste Calib Data'!$1:$1048576,MATCH($A$605,'Paste Calib Data'!$A:$A,0)+(ROW()-ROW($A$605)-1),COLUMN()-1)</f>
        <v>1.0000020000000001</v>
      </c>
      <c r="G611" s="4">
        <f>INDEX('Paste Calib Data'!$1:$1048576,MATCH($A$605,'Paste Calib Data'!$A:$A,0)+(ROW()-ROW($A$605)-1),COLUMN()-1)</f>
        <v>1.0000020000000001</v>
      </c>
      <c r="H611" s="4">
        <f>INDEX('Paste Calib Data'!$1:$1048576,MATCH($A$605,'Paste Calib Data'!$A:$A,0)+(ROW()-ROW($A$605)-1),COLUMN()-1)</f>
        <v>1.1000989999999999</v>
      </c>
      <c r="I611" s="4">
        <f>INDEX('Paste Calib Data'!$1:$1048576,MATCH($A$605,'Paste Calib Data'!$A:$A,0)+(ROW()-ROW($A$605)-1),COLUMN()-1)</f>
        <v>1.3000510000000001</v>
      </c>
      <c r="J611" s="4">
        <f>INDEX('Paste Calib Data'!$1:$1048576,MATCH($A$605,'Paste Calib Data'!$A:$A,0)+(ROW()-ROW($A$605)-1),COLUMN()-1)</f>
        <v>1.5000020000000001</v>
      </c>
      <c r="K611" s="12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12">
        <f t="shared" si="193"/>
        <v>1.0000020000000001</v>
      </c>
      <c r="C612" s="4">
        <f>INDEX('Paste Calib Data'!$1:$1048576,MATCH($A$605,'Paste Calib Data'!$A:$A,0)+(ROW()-ROW($A$605)-1),COLUMN()-1)</f>
        <v>1.0000020000000001</v>
      </c>
      <c r="D612" s="4">
        <f>INDEX('Paste Calib Data'!$1:$1048576,MATCH($A$605,'Paste Calib Data'!$A:$A,0)+(ROW()-ROW($A$605)-1),COLUMN()-1)</f>
        <v>1.0000020000000001</v>
      </c>
      <c r="E612" s="4">
        <f>INDEX('Paste Calib Data'!$1:$1048576,MATCH($A$605,'Paste Calib Data'!$A:$A,0)+(ROW()-ROW($A$605)-1),COLUMN()-1)</f>
        <v>1.0000020000000001</v>
      </c>
      <c r="F612" s="4">
        <f>INDEX('Paste Calib Data'!$1:$1048576,MATCH($A$605,'Paste Calib Data'!$A:$A,0)+(ROW()-ROW($A$605)-1),COLUMN()-1)</f>
        <v>1.0000020000000001</v>
      </c>
      <c r="G612" s="4">
        <f>INDEX('Paste Calib Data'!$1:$1048576,MATCH($A$605,'Paste Calib Data'!$A:$A,0)+(ROW()-ROW($A$605)-1),COLUMN()-1)</f>
        <v>1.199953</v>
      </c>
      <c r="H612" s="4">
        <f>INDEX('Paste Calib Data'!$1:$1048576,MATCH($A$605,'Paste Calib Data'!$A:$A,0)+(ROW()-ROW($A$605)-1),COLUMN()-1)</f>
        <v>1.1000989999999999</v>
      </c>
      <c r="I612" s="4">
        <f>INDEX('Paste Calib Data'!$1:$1048576,MATCH($A$605,'Paste Calib Data'!$A:$A,0)+(ROW()-ROW($A$605)-1),COLUMN()-1)</f>
        <v>1.3000510000000001</v>
      </c>
      <c r="J612" s="4">
        <f>INDEX('Paste Calib Data'!$1:$1048576,MATCH($A$605,'Paste Calib Data'!$A:$A,0)+(ROW()-ROW($A$605)-1),COLUMN()-1)</f>
        <v>1.5000020000000001</v>
      </c>
      <c r="K612" s="12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12">
        <f t="shared" si="193"/>
        <v>1.0000020000000001</v>
      </c>
      <c r="C613" s="4">
        <f>INDEX('Paste Calib Data'!$1:$1048576,MATCH($A$605,'Paste Calib Data'!$A:$A,0)+(ROW()-ROW($A$605)-1),COLUMN()-1)</f>
        <v>1.0000020000000001</v>
      </c>
      <c r="D613" s="4">
        <f>INDEX('Paste Calib Data'!$1:$1048576,MATCH($A$605,'Paste Calib Data'!$A:$A,0)+(ROW()-ROW($A$605)-1),COLUMN()-1)</f>
        <v>1.0000020000000001</v>
      </c>
      <c r="E613" s="4">
        <f>INDEX('Paste Calib Data'!$1:$1048576,MATCH($A$605,'Paste Calib Data'!$A:$A,0)+(ROW()-ROW($A$605)-1),COLUMN()-1)</f>
        <v>1.1000989999999999</v>
      </c>
      <c r="F613" s="4">
        <f>INDEX('Paste Calib Data'!$1:$1048576,MATCH($A$605,'Paste Calib Data'!$A:$A,0)+(ROW()-ROW($A$605)-1),COLUMN()-1)</f>
        <v>1.199953</v>
      </c>
      <c r="G613" s="4">
        <f>INDEX('Paste Calib Data'!$1:$1048576,MATCH($A$605,'Paste Calib Data'!$A:$A,0)+(ROW()-ROW($A$605)-1),COLUMN()-1)</f>
        <v>1.199953</v>
      </c>
      <c r="H613" s="4">
        <f>INDEX('Paste Calib Data'!$1:$1048576,MATCH($A$605,'Paste Calib Data'!$A:$A,0)+(ROW()-ROW($A$605)-1),COLUMN()-1)</f>
        <v>1.199953</v>
      </c>
      <c r="I613" s="4">
        <f>INDEX('Paste Calib Data'!$1:$1048576,MATCH($A$605,'Paste Calib Data'!$A:$A,0)+(ROW()-ROW($A$605)-1),COLUMN()-1)</f>
        <v>1.449953</v>
      </c>
      <c r="J613" s="4">
        <f>INDEX('Paste Calib Data'!$1:$1048576,MATCH($A$605,'Paste Calib Data'!$A:$A,0)+(ROW()-ROW($A$605)-1),COLUMN()-1)</f>
        <v>2.000003</v>
      </c>
      <c r="K613" s="12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12">
        <f t="shared" si="193"/>
        <v>1.0000020000000001</v>
      </c>
      <c r="C614" s="4">
        <f>INDEX('Paste Calib Data'!$1:$1048576,MATCH($A$605,'Paste Calib Data'!$A:$A,0)+(ROW()-ROW($A$605)-1),COLUMN()-1)</f>
        <v>1.0000020000000001</v>
      </c>
      <c r="D614" s="4">
        <f>INDEX('Paste Calib Data'!$1:$1048576,MATCH($A$605,'Paste Calib Data'!$A:$A,0)+(ROW()-ROW($A$605)-1),COLUMN()-1)</f>
        <v>1.0000020000000001</v>
      </c>
      <c r="E614" s="4">
        <f>INDEX('Paste Calib Data'!$1:$1048576,MATCH($A$605,'Paste Calib Data'!$A:$A,0)+(ROW()-ROW($A$605)-1),COLUMN()-1)</f>
        <v>1.1000989999999999</v>
      </c>
      <c r="F614" s="4">
        <f>INDEX('Paste Calib Data'!$1:$1048576,MATCH($A$605,'Paste Calib Data'!$A:$A,0)+(ROW()-ROW($A$605)-1),COLUMN()-1)</f>
        <v>1.199953</v>
      </c>
      <c r="G614" s="4">
        <f>INDEX('Paste Calib Data'!$1:$1048576,MATCH($A$605,'Paste Calib Data'!$A:$A,0)+(ROW()-ROW($A$605)-1),COLUMN()-1)</f>
        <v>1.199953</v>
      </c>
      <c r="H614" s="4">
        <f>INDEX('Paste Calib Data'!$1:$1048576,MATCH($A$605,'Paste Calib Data'!$A:$A,0)+(ROW()-ROW($A$605)-1),COLUMN()-1)</f>
        <v>1.199953</v>
      </c>
      <c r="I614" s="4">
        <f>INDEX('Paste Calib Data'!$1:$1048576,MATCH($A$605,'Paste Calib Data'!$A:$A,0)+(ROW()-ROW($A$605)-1),COLUMN()-1)</f>
        <v>1.5000020000000001</v>
      </c>
      <c r="J614" s="4">
        <f>INDEX('Paste Calib Data'!$1:$1048576,MATCH($A$605,'Paste Calib Data'!$A:$A,0)+(ROW()-ROW($A$605)-1),COLUMN()-1)</f>
        <v>3.0000049999999998</v>
      </c>
      <c r="K614" s="12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12">
        <f t="shared" si="193"/>
        <v>1.0000020000000001</v>
      </c>
      <c r="C615" s="4">
        <f>INDEX('Paste Calib Data'!$1:$1048576,MATCH($A$605,'Paste Calib Data'!$A:$A,0)+(ROW()-ROW($A$605)-1),COLUMN()-1)</f>
        <v>1.0000020000000001</v>
      </c>
      <c r="D615" s="4">
        <f>INDEX('Paste Calib Data'!$1:$1048576,MATCH($A$605,'Paste Calib Data'!$A:$A,0)+(ROW()-ROW($A$605)-1),COLUMN()-1)</f>
        <v>1.0000020000000001</v>
      </c>
      <c r="E615" s="4">
        <f>INDEX('Paste Calib Data'!$1:$1048576,MATCH($A$605,'Paste Calib Data'!$A:$A,0)+(ROW()-ROW($A$605)-1),COLUMN()-1)</f>
        <v>1.1000989999999999</v>
      </c>
      <c r="F615" s="4">
        <f>INDEX('Paste Calib Data'!$1:$1048576,MATCH($A$605,'Paste Calib Data'!$A:$A,0)+(ROW()-ROW($A$605)-1),COLUMN()-1)</f>
        <v>1.199953</v>
      </c>
      <c r="G615" s="4">
        <f>INDEX('Paste Calib Data'!$1:$1048576,MATCH($A$605,'Paste Calib Data'!$A:$A,0)+(ROW()-ROW($A$605)-1),COLUMN()-1)</f>
        <v>1.199953</v>
      </c>
      <c r="H615" s="4">
        <f>INDEX('Paste Calib Data'!$1:$1048576,MATCH($A$605,'Paste Calib Data'!$A:$A,0)+(ROW()-ROW($A$605)-1),COLUMN()-1)</f>
        <v>1.199953</v>
      </c>
      <c r="I615" s="4">
        <f>INDEX('Paste Calib Data'!$1:$1048576,MATCH($A$605,'Paste Calib Data'!$A:$A,0)+(ROW()-ROW($A$605)-1),COLUMN()-1)</f>
        <v>1.699954</v>
      </c>
      <c r="J615" s="4">
        <f>INDEX('Paste Calib Data'!$1:$1048576,MATCH($A$605,'Paste Calib Data'!$A:$A,0)+(ROW()-ROW($A$605)-1),COLUMN()-1)</f>
        <v>4.000006</v>
      </c>
      <c r="K615" s="12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12">
        <f>C616</f>
        <v>1.0000020000000001</v>
      </c>
      <c r="C616" s="4">
        <f>INDEX('Paste Calib Data'!$1:$1048576,MATCH($A$605,'Paste Calib Data'!$A:$A,0)+(ROW()-ROW($A$605)-1),COLUMN()-1)</f>
        <v>1.0000020000000001</v>
      </c>
      <c r="D616" s="4">
        <f>INDEX('Paste Calib Data'!$1:$1048576,MATCH($A$605,'Paste Calib Data'!$A:$A,0)+(ROW()-ROW($A$605)-1),COLUMN()-1)</f>
        <v>1.0000020000000001</v>
      </c>
      <c r="E616" s="4">
        <f>INDEX('Paste Calib Data'!$1:$1048576,MATCH($A$605,'Paste Calib Data'!$A:$A,0)+(ROW()-ROW($A$605)-1),COLUMN()-1)</f>
        <v>1.1000989999999999</v>
      </c>
      <c r="F616" s="4">
        <f>INDEX('Paste Calib Data'!$1:$1048576,MATCH($A$605,'Paste Calib Data'!$A:$A,0)+(ROW()-ROW($A$605)-1),COLUMN()-1)</f>
        <v>1.199953</v>
      </c>
      <c r="G616" s="4">
        <f>INDEX('Paste Calib Data'!$1:$1048576,MATCH($A$605,'Paste Calib Data'!$A:$A,0)+(ROW()-ROW($A$605)-1),COLUMN()-1)</f>
        <v>2.7500040000000001</v>
      </c>
      <c r="H616" s="4">
        <f>INDEX('Paste Calib Data'!$1:$1048576,MATCH($A$605,'Paste Calib Data'!$A:$A,0)+(ROW()-ROW($A$605)-1),COLUMN()-1)</f>
        <v>3.8100640000000001</v>
      </c>
      <c r="I616" s="4">
        <f>INDEX('Paste Calib Data'!$1:$1048576,MATCH($A$605,'Paste Calib Data'!$A:$A,0)+(ROW()-ROW($A$605)-1),COLUMN()-1)</f>
        <v>4.000006</v>
      </c>
      <c r="J616" s="4">
        <f>INDEX('Paste Calib Data'!$1:$1048576,MATCH($A$605,'Paste Calib Data'!$A:$A,0)+(ROW()-ROW($A$605)-1),COLUMN()-1)</f>
        <v>7.0000109999999998</v>
      </c>
      <c r="K616" s="12">
        <f t="shared" si="194"/>
        <v>7.0000109999999998</v>
      </c>
    </row>
    <row r="617" spans="1:11" x14ac:dyDescent="0.25">
      <c r="A617" s="13">
        <f>A616+1</f>
        <v>181</v>
      </c>
      <c r="B617" s="12">
        <f>B616</f>
        <v>1.0000020000000001</v>
      </c>
      <c r="C617" s="12">
        <f>C616</f>
        <v>1.0000020000000001</v>
      </c>
      <c r="D617" s="12">
        <f t="shared" ref="D617:K617" si="195">D616</f>
        <v>1.0000020000000001</v>
      </c>
      <c r="E617" s="12">
        <f t="shared" si="195"/>
        <v>1.1000989999999999</v>
      </c>
      <c r="F617" s="12">
        <f t="shared" si="195"/>
        <v>1.199953</v>
      </c>
      <c r="G617" s="12">
        <f t="shared" si="195"/>
        <v>2.7500040000000001</v>
      </c>
      <c r="H617" s="12">
        <f t="shared" si="195"/>
        <v>3.8100640000000001</v>
      </c>
      <c r="I617" s="12">
        <f t="shared" si="195"/>
        <v>4.000006</v>
      </c>
      <c r="J617" s="12">
        <f t="shared" si="195"/>
        <v>7.0000109999999998</v>
      </c>
      <c r="K617" s="12">
        <f t="shared" si="195"/>
        <v>7.0000109999999998</v>
      </c>
    </row>
    <row r="618" spans="1:11" s="9" customFormat="1" x14ac:dyDescent="0.25"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x14ac:dyDescent="0.25">
      <c r="A619" s="17" t="s">
        <v>360</v>
      </c>
      <c r="B619" s="4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9"/>
    </row>
    <row r="621" spans="1:11" x14ac:dyDescent="0.25">
      <c r="A621" s="17" t="s">
        <v>555</v>
      </c>
      <c r="B621" s="17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23">
        <f>-A624-1</f>
        <v>-1.0399799999999999</v>
      </c>
      <c r="B623" s="15">
        <f>B624</f>
        <v>4</v>
      </c>
    </row>
    <row r="624" spans="1:11" x14ac:dyDescent="0.25">
      <c r="A624" s="22">
        <f>INDEX('Paste Calib Data'!$1:$1048576,MATCH($A$621,'Paste Calib Data'!$A:$A,0)+(ROW()-ROW($A$621)-1),COLUMN())</f>
        <v>3.9980000000000002E-2</v>
      </c>
      <c r="B624" s="6">
        <f>INDEX('Paste Calib Data'!$1:$1048576,MATCH($A$621,'Paste Calib Data'!$A:$A,0)+(ROW()-ROW($A$621)-1),COLUMN())</f>
        <v>4</v>
      </c>
    </row>
    <row r="625" spans="1:2" x14ac:dyDescent="0.25">
      <c r="A625" s="22">
        <f>INDEX('Paste Calib Data'!$1:$1048576,MATCH($A$621,'Paste Calib Data'!$A:$A,0)+(ROW()-ROW($A$621)-1),COLUMN())</f>
        <v>3.9980000000000002E-2</v>
      </c>
      <c r="B625" s="6">
        <f>INDEX('Paste Calib Data'!$1:$1048576,MATCH($A$621,'Paste Calib Data'!$A:$A,0)+(ROW()-ROW($A$621)-1),COLUMN())</f>
        <v>4</v>
      </c>
    </row>
    <row r="626" spans="1:2" x14ac:dyDescent="0.25">
      <c r="A626" s="22">
        <f>INDEX('Paste Calib Data'!$1:$1048576,MATCH($A$621,'Paste Calib Data'!$A:$A,0)+(ROW()-ROW($A$621)-1),COLUMN())</f>
        <v>3.9980000000000002E-2</v>
      </c>
      <c r="B626" s="6">
        <f>INDEX('Paste Calib Data'!$1:$1048576,MATCH($A$621,'Paste Calib Data'!$A:$A,0)+(ROW()-ROW($A$621)-1),COLUMN())</f>
        <v>4</v>
      </c>
    </row>
    <row r="627" spans="1:2" x14ac:dyDescent="0.25">
      <c r="A627" s="22">
        <f>INDEX('Paste Calib Data'!$1:$1048576,MATCH($A$621,'Paste Calib Data'!$A:$A,0)+(ROW()-ROW($A$621)-1),COLUMN())</f>
        <v>3.9980000000000002E-2</v>
      </c>
      <c r="B627" s="6">
        <f>INDEX('Paste Calib Data'!$1:$1048576,MATCH($A$621,'Paste Calib Data'!$A:$A,0)+(ROW()-ROW($A$621)-1),COLUMN())</f>
        <v>4</v>
      </c>
    </row>
    <row r="628" spans="1:2" x14ac:dyDescent="0.25">
      <c r="A628" s="22">
        <f>INDEX('Paste Calib Data'!$1:$1048576,MATCH($A$621,'Paste Calib Data'!$A:$A,0)+(ROW()-ROW($A$621)-1),COLUMN())</f>
        <v>3.9980000000000002E-2</v>
      </c>
      <c r="B628" s="6">
        <f>INDEX('Paste Calib Data'!$1:$1048576,MATCH($A$621,'Paste Calib Data'!$A:$A,0)+(ROW()-ROW($A$621)-1),COLUMN())</f>
        <v>4</v>
      </c>
    </row>
    <row r="629" spans="1:2" x14ac:dyDescent="0.25">
      <c r="A629" s="22">
        <f>INDEX('Paste Calib Data'!$1:$1048576,MATCH($A$621,'Paste Calib Data'!$A:$A,0)+(ROW()-ROW($A$621)-1),COLUMN())</f>
        <v>3.9980000000000002E-2</v>
      </c>
      <c r="B629" s="6">
        <f>INDEX('Paste Calib Data'!$1:$1048576,MATCH($A$621,'Paste Calib Data'!$A:$A,0)+(ROW()-ROW($A$621)-1),COLUMN())</f>
        <v>4</v>
      </c>
    </row>
    <row r="630" spans="1:2" x14ac:dyDescent="0.25">
      <c r="A630" s="22">
        <f>INDEX('Paste Calib Data'!$1:$1048576,MATCH($A$621,'Paste Calib Data'!$A:$A,0)+(ROW()-ROW($A$621)-1),COLUMN())</f>
        <v>3.9980000000000002E-2</v>
      </c>
      <c r="B630" s="6">
        <f>INDEX('Paste Calib Data'!$1:$1048576,MATCH($A$621,'Paste Calib Data'!$A:$A,0)+(ROW()-ROW($A$621)-1),COLUMN())</f>
        <v>4</v>
      </c>
    </row>
    <row r="631" spans="1:2" x14ac:dyDescent="0.25">
      <c r="A631" s="22">
        <f>INDEX('Paste Calib Data'!$1:$1048576,MATCH($A$621,'Paste Calib Data'!$A:$A,0)+(ROW()-ROW($A$621)-1),COLUMN())</f>
        <v>3.9980000000000002E-2</v>
      </c>
      <c r="B631" s="6">
        <f>INDEX('Paste Calib Data'!$1:$1048576,MATCH($A$621,'Paste Calib Data'!$A:$A,0)+(ROW()-ROW($A$621)-1),COLUMN())</f>
        <v>4</v>
      </c>
    </row>
    <row r="632" spans="1:2" x14ac:dyDescent="0.25">
      <c r="A632" s="22">
        <f>INDEX('Paste Calib Data'!$1:$1048576,MATCH($A$621,'Paste Calib Data'!$A:$A,0)+(ROW()-ROW($A$621)-1),COLUMN())</f>
        <v>3.9980000000000002E-2</v>
      </c>
      <c r="B632" s="6">
        <f>INDEX('Paste Calib Data'!$1:$1048576,MATCH($A$621,'Paste Calib Data'!$A:$A,0)+(ROW()-ROW($A$621)-1),COLUMN())</f>
        <v>4</v>
      </c>
    </row>
    <row r="633" spans="1:2" x14ac:dyDescent="0.25">
      <c r="A633" s="22">
        <f>INDEX('Paste Calib Data'!$1:$1048576,MATCH($A$621,'Paste Calib Data'!$A:$A,0)+(ROW()-ROW($A$621)-1),COLUMN())</f>
        <v>3.9980000000000002E-2</v>
      </c>
      <c r="B633" s="6">
        <f>INDEX('Paste Calib Data'!$1:$1048576,MATCH($A$621,'Paste Calib Data'!$A:$A,0)+(ROW()-ROW($A$621)-1),COLUMN())</f>
        <v>4</v>
      </c>
    </row>
    <row r="634" spans="1:2" x14ac:dyDescent="0.25">
      <c r="A634" s="22">
        <f>INDEX('Paste Calib Data'!$1:$1048576,MATCH($A$621,'Paste Calib Data'!$A:$A,0)+(ROW()-ROW($A$621)-1),COLUMN())</f>
        <v>3.9980000000000002E-2</v>
      </c>
      <c r="B634" s="6">
        <f>INDEX('Paste Calib Data'!$1:$1048576,MATCH($A$621,'Paste Calib Data'!$A:$A,0)+(ROW()-ROW($A$621)-1),COLUMN())</f>
        <v>4</v>
      </c>
    </row>
    <row r="635" spans="1:2" x14ac:dyDescent="0.25">
      <c r="A635" s="22">
        <f>INDEX('Paste Calib Data'!$1:$1048576,MATCH($A$621,'Paste Calib Data'!$A:$A,0)+(ROW()-ROW($A$621)-1),COLUMN())</f>
        <v>4.4979999999999999E-2</v>
      </c>
      <c r="B635" s="6">
        <f>INDEX('Paste Calib Data'!$1:$1048576,MATCH($A$621,'Paste Calib Data'!$A:$A,0)+(ROW()-ROW($A$621)-1),COLUMN())</f>
        <v>4</v>
      </c>
    </row>
    <row r="636" spans="1:2" x14ac:dyDescent="0.25">
      <c r="A636" s="22">
        <f>INDEX('Paste Calib Data'!$1:$1048576,MATCH($A$621,'Paste Calib Data'!$A:$A,0)+(ROW()-ROW($A$621)-1),COLUMN())</f>
        <v>4.7969999999999999E-2</v>
      </c>
      <c r="B636" s="6">
        <f>INDEX('Paste Calib Data'!$1:$1048576,MATCH($A$621,'Paste Calib Data'!$A:$A,0)+(ROW()-ROW($A$621)-1),COLUMN())</f>
        <v>3</v>
      </c>
    </row>
    <row r="637" spans="1:2" x14ac:dyDescent="0.25">
      <c r="A637" s="22">
        <f>INDEX('Paste Calib Data'!$1:$1048576,MATCH($A$621,'Paste Calib Data'!$A:$A,0)+(ROW()-ROW($A$621)-1),COLUMN())</f>
        <v>5.1999999999999998E-2</v>
      </c>
      <c r="B637" s="6">
        <f>INDEX('Paste Calib Data'!$1:$1048576,MATCH($A$621,'Paste Calib Data'!$A:$A,0)+(ROW()-ROW($A$621)-1),COLUMN())</f>
        <v>2</v>
      </c>
    </row>
    <row r="638" spans="1:2" x14ac:dyDescent="0.25">
      <c r="A638" s="22">
        <f>INDEX('Paste Calib Data'!$1:$1048576,MATCH($A$621,'Paste Calib Data'!$A:$A,0)+(ROW()-ROW($A$621)-1),COLUMN())</f>
        <v>5.6030000000000003E-2</v>
      </c>
      <c r="B638" s="6">
        <f>INDEX('Paste Calib Data'!$1:$1048576,MATCH($A$621,'Paste Calib Data'!$A:$A,0)+(ROW()-ROW($A$621)-1),COLUMN())</f>
        <v>1</v>
      </c>
    </row>
    <row r="639" spans="1:2" x14ac:dyDescent="0.25">
      <c r="A639" s="22">
        <f>INDEX('Paste Calib Data'!$1:$1048576,MATCH($A$621,'Paste Calib Data'!$A:$A,0)+(ROW()-ROW($A$621)-1),COLUMN())</f>
        <v>9.9979999999999999E-2</v>
      </c>
      <c r="B639" s="6">
        <f>INDEX('Paste Calib Data'!$1:$1048576,MATCH($A$621,'Paste Calib Data'!$A:$A,0)+(ROW()-ROW($A$621)-1),COLUMN())</f>
        <v>1</v>
      </c>
    </row>
    <row r="640" spans="1:2" x14ac:dyDescent="0.25">
      <c r="A640" s="23">
        <f>A639+1</f>
        <v>1.09998</v>
      </c>
      <c r="B640" s="15">
        <f>B639</f>
        <v>1</v>
      </c>
    </row>
    <row r="641" spans="1:4" x14ac:dyDescent="0.25">
      <c r="A641" s="19"/>
    </row>
    <row r="642" spans="1:4" x14ac:dyDescent="0.25">
      <c r="A642" s="17" t="s">
        <v>380</v>
      </c>
      <c r="B642" s="4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6" workbookViewId="0">
      <selection activeCell="O195" sqref="O195"/>
    </sheetView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7">
        <v>7887</v>
      </c>
      <c r="B2" s="51" t="s">
        <v>1163</v>
      </c>
      <c r="C2" s="51"/>
      <c r="D2" s="51"/>
      <c r="E2" s="51"/>
      <c r="F2" s="51"/>
      <c r="G2" s="51"/>
      <c r="H2" s="51"/>
      <c r="I2" s="51"/>
      <c r="J2" s="51"/>
      <c r="K2" s="51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13">
        <f>C4-1</f>
        <v>-1</v>
      </c>
      <c r="C4" s="24">
        <v>0</v>
      </c>
      <c r="D4" s="24">
        <v>19.951219512195099</v>
      </c>
      <c r="E4" s="24">
        <v>39.951219512195102</v>
      </c>
      <c r="F4" s="24">
        <v>59.902439024390198</v>
      </c>
      <c r="G4" s="24">
        <v>79.902439024390205</v>
      </c>
      <c r="H4" s="24">
        <v>99.853658536585399</v>
      </c>
      <c r="I4" s="24">
        <v>119.853658536585</v>
      </c>
      <c r="J4" s="24">
        <v>139.80487804878001</v>
      </c>
      <c r="K4" s="12">
        <f>J4+1</f>
        <v>140.80487804878001</v>
      </c>
    </row>
    <row r="5" spans="1:16" x14ac:dyDescent="0.25">
      <c r="A5" s="3"/>
      <c r="B5" s="12">
        <f>C5</f>
        <v>150</v>
      </c>
      <c r="C5" s="4">
        <v>150</v>
      </c>
      <c r="D5" s="4">
        <v>150</v>
      </c>
      <c r="E5" s="4">
        <v>150</v>
      </c>
      <c r="F5" s="4">
        <v>150</v>
      </c>
      <c r="G5" s="4">
        <v>150</v>
      </c>
      <c r="H5" s="4">
        <v>150</v>
      </c>
      <c r="I5" s="4">
        <v>150</v>
      </c>
      <c r="J5" s="4">
        <v>150</v>
      </c>
      <c r="K5" s="12">
        <f t="shared" ref="K5" si="0">J5</f>
        <v>150</v>
      </c>
    </row>
    <row r="7" spans="1:16" x14ac:dyDescent="0.25">
      <c r="A7" s="33">
        <v>7913</v>
      </c>
      <c r="B7" s="52" t="s">
        <v>1166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x14ac:dyDescent="0.25">
      <c r="A8" s="31"/>
      <c r="B8" s="31" t="s">
        <v>22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25">
      <c r="A9" s="31" t="s">
        <v>26</v>
      </c>
      <c r="B9" s="29">
        <f>C9-1</f>
        <v>499</v>
      </c>
      <c r="C9" s="31">
        <v>500</v>
      </c>
      <c r="D9" s="31">
        <v>600</v>
      </c>
      <c r="E9" s="31">
        <v>800</v>
      </c>
      <c r="F9" s="31">
        <v>1000</v>
      </c>
      <c r="G9" s="31">
        <v>1200</v>
      </c>
      <c r="H9" s="31">
        <v>1400</v>
      </c>
      <c r="I9" s="31">
        <v>1600</v>
      </c>
      <c r="J9" s="31">
        <v>1800</v>
      </c>
      <c r="K9" s="31">
        <v>2000</v>
      </c>
      <c r="L9" s="31">
        <v>2200</v>
      </c>
      <c r="M9" s="31">
        <v>2400</v>
      </c>
      <c r="N9" s="31">
        <v>2600</v>
      </c>
      <c r="O9" s="31">
        <v>3000</v>
      </c>
      <c r="P9" s="29">
        <f>O9+1</f>
        <v>3001</v>
      </c>
    </row>
    <row r="10" spans="1:16" x14ac:dyDescent="0.25">
      <c r="A10" s="30">
        <f>A11-1</f>
        <v>-1</v>
      </c>
      <c r="B10" s="30">
        <f>B11</f>
        <v>12.024456521739101</v>
      </c>
      <c r="C10" s="30">
        <f t="shared" ref="C10:P10" si="1">C11</f>
        <v>12.024456521739101</v>
      </c>
      <c r="D10" s="30">
        <f t="shared" si="1"/>
        <v>12.024456521739101</v>
      </c>
      <c r="E10" s="30">
        <f t="shared" si="1"/>
        <v>12.024456521739101</v>
      </c>
      <c r="F10" s="30">
        <f t="shared" si="1"/>
        <v>12.024456521739101</v>
      </c>
      <c r="G10" s="30">
        <f t="shared" si="1"/>
        <v>12.024456521739101</v>
      </c>
      <c r="H10" s="30">
        <f t="shared" si="1"/>
        <v>12.024456521739101</v>
      </c>
      <c r="I10" s="30">
        <f t="shared" si="1"/>
        <v>12.024456521739101</v>
      </c>
      <c r="J10" s="30">
        <f t="shared" si="1"/>
        <v>12.024456521739101</v>
      </c>
      <c r="K10" s="30">
        <f t="shared" si="1"/>
        <v>12.024456521739101</v>
      </c>
      <c r="L10" s="30">
        <f t="shared" si="1"/>
        <v>12.024456521739101</v>
      </c>
      <c r="M10" s="30">
        <f t="shared" si="1"/>
        <v>12.024456521739101</v>
      </c>
      <c r="N10" s="30">
        <f t="shared" si="1"/>
        <v>12.024456521739101</v>
      </c>
      <c r="O10" s="30">
        <f t="shared" si="1"/>
        <v>12.024456521739101</v>
      </c>
      <c r="P10" s="30">
        <f t="shared" si="1"/>
        <v>12.024456521739101</v>
      </c>
    </row>
    <row r="11" spans="1:16" x14ac:dyDescent="0.25">
      <c r="A11" s="32">
        <v>0</v>
      </c>
      <c r="B11" s="30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30">
        <f>O11</f>
        <v>12.024456521739101</v>
      </c>
    </row>
    <row r="12" spans="1:16" x14ac:dyDescent="0.25">
      <c r="A12" s="32">
        <v>5.9782608695652204</v>
      </c>
      <c r="B12" s="30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30">
        <f t="shared" ref="P12:P21" si="3">O12</f>
        <v>12.024456521739101</v>
      </c>
    </row>
    <row r="13" spans="1:16" x14ac:dyDescent="0.25">
      <c r="A13" s="32">
        <v>23.980978260869598</v>
      </c>
      <c r="B13" s="30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30">
        <f t="shared" si="3"/>
        <v>12.024456521739101</v>
      </c>
    </row>
    <row r="14" spans="1:16" x14ac:dyDescent="0.25">
      <c r="A14" s="32">
        <v>31.997282608695699</v>
      </c>
      <c r="B14" s="30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30">
        <f t="shared" si="3"/>
        <v>12.024456521739101</v>
      </c>
    </row>
    <row r="15" spans="1:16" x14ac:dyDescent="0.25">
      <c r="A15" s="32">
        <v>36.005434782608702</v>
      </c>
      <c r="B15" s="30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30">
        <f t="shared" si="3"/>
        <v>12.024456521739101</v>
      </c>
    </row>
    <row r="16" spans="1:16" x14ac:dyDescent="0.25">
      <c r="A16" s="32">
        <v>44.972826086956502</v>
      </c>
      <c r="B16" s="30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30">
        <f t="shared" si="3"/>
        <v>12.024456521739101</v>
      </c>
    </row>
    <row r="17" spans="1:16" x14ac:dyDescent="0.25">
      <c r="A17" s="32">
        <v>54.008152173912997</v>
      </c>
      <c r="B17" s="30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30">
        <f t="shared" si="3"/>
        <v>12.024456521739101</v>
      </c>
    </row>
    <row r="18" spans="1:16" x14ac:dyDescent="0.25">
      <c r="A18" s="32">
        <v>69.972826086956502</v>
      </c>
      <c r="B18" s="30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30">
        <f t="shared" si="3"/>
        <v>15.013586956521699</v>
      </c>
    </row>
    <row r="19" spans="1:16" x14ac:dyDescent="0.25">
      <c r="A19" s="32">
        <v>80.027173913043498</v>
      </c>
      <c r="B19" s="30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30">
        <f t="shared" si="3"/>
        <v>20.991847826087</v>
      </c>
    </row>
    <row r="20" spans="1:16" x14ac:dyDescent="0.25">
      <c r="A20" s="32">
        <v>90.013586956521706</v>
      </c>
      <c r="B20" s="30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30">
        <f t="shared" si="3"/>
        <v>22.010869565217401</v>
      </c>
    </row>
    <row r="21" spans="1:16" x14ac:dyDescent="0.25">
      <c r="A21" s="32">
        <v>100</v>
      </c>
      <c r="B21" s="30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30">
        <f t="shared" si="3"/>
        <v>33.0163043478261</v>
      </c>
    </row>
    <row r="22" spans="1:16" x14ac:dyDescent="0.25">
      <c r="A22" s="30">
        <f>A21+1</f>
        <v>101</v>
      </c>
      <c r="B22" s="30">
        <f>B21</f>
        <v>12.024456521739101</v>
      </c>
      <c r="C22" s="30">
        <f t="shared" ref="C22:P22" si="4">C21</f>
        <v>12.024456521739101</v>
      </c>
      <c r="D22" s="30">
        <f t="shared" si="4"/>
        <v>33.0163043478261</v>
      </c>
      <c r="E22" s="30">
        <f t="shared" si="4"/>
        <v>33.0163043478261</v>
      </c>
      <c r="F22" s="30">
        <f t="shared" si="4"/>
        <v>33.0163043478261</v>
      </c>
      <c r="G22" s="30">
        <f t="shared" si="4"/>
        <v>33.0163043478261</v>
      </c>
      <c r="H22" s="30">
        <f t="shared" si="4"/>
        <v>33.0163043478261</v>
      </c>
      <c r="I22" s="30">
        <f t="shared" si="4"/>
        <v>33.0163043478261</v>
      </c>
      <c r="J22" s="30">
        <f t="shared" si="4"/>
        <v>33.0163043478261</v>
      </c>
      <c r="K22" s="30">
        <f t="shared" si="4"/>
        <v>33.0163043478261</v>
      </c>
      <c r="L22" s="30">
        <f t="shared" si="4"/>
        <v>33.0163043478261</v>
      </c>
      <c r="M22" s="30">
        <f t="shared" si="4"/>
        <v>33.0163043478261</v>
      </c>
      <c r="N22" s="30">
        <f t="shared" si="4"/>
        <v>33.0163043478261</v>
      </c>
      <c r="O22" s="30">
        <f t="shared" si="4"/>
        <v>33.0163043478261</v>
      </c>
      <c r="P22" s="30">
        <f t="shared" si="4"/>
        <v>33.0163043478261</v>
      </c>
    </row>
    <row r="24" spans="1:16" x14ac:dyDescent="0.25">
      <c r="A24" s="34">
        <v>7914</v>
      </c>
      <c r="B24" s="52" t="s">
        <v>1168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6" x14ac:dyDescent="0.25">
      <c r="A25" s="31"/>
      <c r="B25" s="31" t="s">
        <v>74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6" x14ac:dyDescent="0.25">
      <c r="A26" s="31" t="s">
        <v>1167</v>
      </c>
      <c r="B26" s="35">
        <f>C26-1</f>
        <v>-40.860000000000099</v>
      </c>
      <c r="C26" s="36">
        <v>-39.860000000000099</v>
      </c>
      <c r="D26" s="36">
        <v>-19.860000000000099</v>
      </c>
      <c r="E26" s="36">
        <v>0.13999999999993001</v>
      </c>
      <c r="F26" s="36">
        <v>10.139999999999899</v>
      </c>
      <c r="G26" s="36">
        <v>20.139999999999901</v>
      </c>
      <c r="H26" s="36">
        <v>30.139999999999901</v>
      </c>
      <c r="I26" s="36">
        <v>40.139999999999901</v>
      </c>
      <c r="J26" s="36">
        <v>50.139999999999901</v>
      </c>
      <c r="K26" s="36">
        <v>70.139999999999901</v>
      </c>
      <c r="L26" s="36">
        <v>80.139999999999901</v>
      </c>
      <c r="M26" s="36">
        <v>170.14</v>
      </c>
      <c r="N26" s="36">
        <v>250.14</v>
      </c>
      <c r="O26" s="35">
        <f>N26+1</f>
        <v>251.14</v>
      </c>
    </row>
    <row r="27" spans="1:16" x14ac:dyDescent="0.25">
      <c r="A27" s="30">
        <f>A28-1</f>
        <v>7.9999181777360704</v>
      </c>
      <c r="B27" s="29">
        <f>B28</f>
        <v>5</v>
      </c>
      <c r="C27" s="29">
        <f t="shared" ref="C27:O27" si="5">C28</f>
        <v>5</v>
      </c>
      <c r="D27" s="29">
        <f t="shared" si="5"/>
        <v>5</v>
      </c>
      <c r="E27" s="29">
        <f t="shared" si="5"/>
        <v>5</v>
      </c>
      <c r="F27" s="29">
        <f t="shared" si="5"/>
        <v>5</v>
      </c>
      <c r="G27" s="29">
        <f t="shared" si="5"/>
        <v>5</v>
      </c>
      <c r="H27" s="29">
        <f t="shared" si="5"/>
        <v>5</v>
      </c>
      <c r="I27" s="29">
        <f t="shared" si="5"/>
        <v>5</v>
      </c>
      <c r="J27" s="29">
        <f t="shared" si="5"/>
        <v>5</v>
      </c>
      <c r="K27" s="29">
        <f t="shared" si="5"/>
        <v>5</v>
      </c>
      <c r="L27" s="29">
        <f t="shared" si="5"/>
        <v>5</v>
      </c>
      <c r="M27" s="29">
        <f t="shared" si="5"/>
        <v>5</v>
      </c>
      <c r="N27" s="29">
        <f t="shared" si="5"/>
        <v>5</v>
      </c>
      <c r="O27" s="29">
        <f t="shared" si="5"/>
        <v>5</v>
      </c>
    </row>
    <row r="28" spans="1:16" x14ac:dyDescent="0.25">
      <c r="A28" s="32">
        <v>8.9999181777360704</v>
      </c>
      <c r="B28" s="2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29">
        <f>N28</f>
        <v>5</v>
      </c>
    </row>
    <row r="29" spans="1:16" x14ac:dyDescent="0.25">
      <c r="A29" s="32">
        <v>9.9999090863734104</v>
      </c>
      <c r="B29" s="2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29">
        <f t="shared" ref="O29:O32" si="7">N29</f>
        <v>5</v>
      </c>
    </row>
    <row r="30" spans="1:16" x14ac:dyDescent="0.25">
      <c r="A30" s="32">
        <v>10.9998999950108</v>
      </c>
      <c r="B30" s="2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29">
        <f t="shared" si="7"/>
        <v>5</v>
      </c>
    </row>
    <row r="31" spans="1:16" x14ac:dyDescent="0.25">
      <c r="A31" s="32">
        <v>11.999890903648099</v>
      </c>
      <c r="B31" s="2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29">
        <f t="shared" si="7"/>
        <v>5</v>
      </c>
    </row>
    <row r="32" spans="1:16" x14ac:dyDescent="0.25">
      <c r="A32" s="32">
        <v>14.499868175241399</v>
      </c>
      <c r="B32" s="2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29">
        <f t="shared" si="7"/>
        <v>5</v>
      </c>
    </row>
    <row r="33" spans="1:16" x14ac:dyDescent="0.25">
      <c r="A33" s="30">
        <f>A32+1</f>
        <v>15.499868175241399</v>
      </c>
      <c r="B33" s="29">
        <f>B32</f>
        <v>5</v>
      </c>
      <c r="C33" s="29">
        <f t="shared" ref="C33:O33" si="8">C32</f>
        <v>5</v>
      </c>
      <c r="D33" s="29">
        <f t="shared" si="8"/>
        <v>5</v>
      </c>
      <c r="E33" s="29">
        <f t="shared" si="8"/>
        <v>5</v>
      </c>
      <c r="F33" s="29">
        <f t="shared" si="8"/>
        <v>5</v>
      </c>
      <c r="G33" s="29">
        <f t="shared" si="8"/>
        <v>5</v>
      </c>
      <c r="H33" s="29">
        <f t="shared" si="8"/>
        <v>5</v>
      </c>
      <c r="I33" s="29">
        <f t="shared" si="8"/>
        <v>5</v>
      </c>
      <c r="J33" s="29">
        <f t="shared" si="8"/>
        <v>5</v>
      </c>
      <c r="K33" s="29">
        <f t="shared" si="8"/>
        <v>5</v>
      </c>
      <c r="L33" s="29">
        <f t="shared" si="8"/>
        <v>5</v>
      </c>
      <c r="M33" s="29">
        <f t="shared" si="8"/>
        <v>5</v>
      </c>
      <c r="N33" s="29">
        <f t="shared" si="8"/>
        <v>5</v>
      </c>
      <c r="O33" s="29">
        <f t="shared" si="8"/>
        <v>5</v>
      </c>
    </row>
    <row r="35" spans="1:16" x14ac:dyDescent="0.25">
      <c r="A35" s="34">
        <v>7915</v>
      </c>
      <c r="B35" s="52" t="s">
        <v>1169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6" x14ac:dyDescent="0.25">
      <c r="A36" s="31"/>
      <c r="B36" s="31" t="s">
        <v>22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x14ac:dyDescent="0.25">
      <c r="A37" s="31" t="s">
        <v>1165</v>
      </c>
      <c r="B37" s="29">
        <f>C37-1</f>
        <v>799</v>
      </c>
      <c r="C37" s="31">
        <v>800</v>
      </c>
      <c r="D37" s="31">
        <v>1000</v>
      </c>
      <c r="E37" s="31">
        <v>1200</v>
      </c>
      <c r="F37" s="31">
        <v>1400</v>
      </c>
      <c r="G37" s="31">
        <v>1600</v>
      </c>
      <c r="H37" s="31">
        <v>1800</v>
      </c>
      <c r="I37" s="31">
        <v>2000</v>
      </c>
      <c r="J37" s="31">
        <v>2200</v>
      </c>
      <c r="K37" s="31">
        <v>2400</v>
      </c>
      <c r="L37" s="31">
        <v>2600</v>
      </c>
      <c r="M37" s="31">
        <v>2800</v>
      </c>
      <c r="N37" s="31">
        <v>3000</v>
      </c>
      <c r="O37" s="31">
        <v>3200</v>
      </c>
      <c r="P37" s="29">
        <f>O37+1</f>
        <v>3201</v>
      </c>
    </row>
    <row r="38" spans="1:16" x14ac:dyDescent="0.25">
      <c r="A38" s="35">
        <f>A39-1</f>
        <v>-1</v>
      </c>
      <c r="B38" s="30">
        <f>B39</f>
        <v>4.0081521739130404</v>
      </c>
      <c r="C38" s="30">
        <f t="shared" ref="C38:P38" si="9">C39</f>
        <v>4.0081521739130404</v>
      </c>
      <c r="D38" s="30">
        <f t="shared" si="9"/>
        <v>4.0081521739130404</v>
      </c>
      <c r="E38" s="30">
        <f t="shared" si="9"/>
        <v>4.0081521739130404</v>
      </c>
      <c r="F38" s="30">
        <f t="shared" si="9"/>
        <v>4.0081521739130404</v>
      </c>
      <c r="G38" s="30">
        <f t="shared" si="9"/>
        <v>4.0081521739130404</v>
      </c>
      <c r="H38" s="30">
        <f t="shared" si="9"/>
        <v>4.0081521739130404</v>
      </c>
      <c r="I38" s="30">
        <f t="shared" si="9"/>
        <v>4.0081521739130404</v>
      </c>
      <c r="J38" s="30">
        <f t="shared" si="9"/>
        <v>4.0081521739130404</v>
      </c>
      <c r="K38" s="30">
        <f t="shared" si="9"/>
        <v>5.9782608695652204</v>
      </c>
      <c r="L38" s="30">
        <f t="shared" si="9"/>
        <v>5.9782608695652204</v>
      </c>
      <c r="M38" s="30">
        <f t="shared" si="9"/>
        <v>5.9782608695652204</v>
      </c>
      <c r="N38" s="30">
        <f t="shared" si="9"/>
        <v>5.9782608695652204</v>
      </c>
      <c r="O38" s="30">
        <f t="shared" si="9"/>
        <v>13.994565217391299</v>
      </c>
      <c r="P38" s="30">
        <f t="shared" si="9"/>
        <v>13.994565217391299</v>
      </c>
    </row>
    <row r="39" spans="1:16" x14ac:dyDescent="0.25">
      <c r="A39" s="36">
        <v>0</v>
      </c>
      <c r="B39" s="30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30">
        <f>O39</f>
        <v>13.994565217391299</v>
      </c>
    </row>
    <row r="40" spans="1:16" x14ac:dyDescent="0.25">
      <c r="A40" s="36">
        <v>30.027173913043502</v>
      </c>
      <c r="B40" s="30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30">
        <f t="shared" ref="P40:P49" si="11">O40</f>
        <v>13.994565217391299</v>
      </c>
    </row>
    <row r="41" spans="1:16" x14ac:dyDescent="0.25">
      <c r="A41" s="36">
        <v>44.972826086956502</v>
      </c>
      <c r="B41" s="30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30">
        <f t="shared" si="11"/>
        <v>13.994565217391299</v>
      </c>
    </row>
    <row r="42" spans="1:16" x14ac:dyDescent="0.25">
      <c r="A42" s="36">
        <v>59.986413043478301</v>
      </c>
      <c r="B42" s="30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30">
        <f t="shared" si="11"/>
        <v>13.994565217391299</v>
      </c>
    </row>
    <row r="43" spans="1:16" x14ac:dyDescent="0.25">
      <c r="A43" s="36">
        <v>69.972826086956502</v>
      </c>
      <c r="B43" s="30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30">
        <f t="shared" si="11"/>
        <v>13.994565217391299</v>
      </c>
    </row>
    <row r="44" spans="1:16" x14ac:dyDescent="0.25">
      <c r="A44" s="36">
        <v>80.027173913043498</v>
      </c>
      <c r="B44" s="30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30">
        <f t="shared" si="11"/>
        <v>13.994565217391299</v>
      </c>
    </row>
    <row r="45" spans="1:16" x14ac:dyDescent="0.25">
      <c r="A45" s="36">
        <v>90.013586956521706</v>
      </c>
      <c r="B45" s="30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30">
        <f t="shared" si="11"/>
        <v>13.994565217391299</v>
      </c>
    </row>
    <row r="46" spans="1:16" x14ac:dyDescent="0.25">
      <c r="A46" s="36">
        <v>100</v>
      </c>
      <c r="B46" s="30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30">
        <f t="shared" si="11"/>
        <v>13.994565217391299</v>
      </c>
    </row>
    <row r="47" spans="1:16" x14ac:dyDescent="0.25">
      <c r="A47" s="36">
        <v>109.986413043478</v>
      </c>
      <c r="B47" s="30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30">
        <f t="shared" si="11"/>
        <v>22.010869565217401</v>
      </c>
    </row>
    <row r="48" spans="1:16" x14ac:dyDescent="0.25">
      <c r="A48" s="36">
        <v>119.972826086957</v>
      </c>
      <c r="B48" s="30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30">
        <f t="shared" si="11"/>
        <v>22.010869565217401</v>
      </c>
    </row>
    <row r="49" spans="1:16" x14ac:dyDescent="0.25">
      <c r="A49" s="36">
        <v>130.02717391304299</v>
      </c>
      <c r="B49" s="30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30">
        <f t="shared" si="11"/>
        <v>22.010869565217401</v>
      </c>
    </row>
    <row r="50" spans="1:16" x14ac:dyDescent="0.25">
      <c r="A50" s="35">
        <f>A49+1</f>
        <v>131.02717391304299</v>
      </c>
      <c r="B50" s="30">
        <f>B49</f>
        <v>22.010869565217401</v>
      </c>
      <c r="C50" s="30">
        <f t="shared" ref="C50:P50" si="12">C49</f>
        <v>22.010869565217401</v>
      </c>
      <c r="D50" s="30">
        <f t="shared" si="12"/>
        <v>22.010869565217401</v>
      </c>
      <c r="E50" s="30">
        <f t="shared" si="12"/>
        <v>22.010869565217401</v>
      </c>
      <c r="F50" s="30">
        <f t="shared" si="12"/>
        <v>22.010869565217401</v>
      </c>
      <c r="G50" s="30">
        <f t="shared" si="12"/>
        <v>22.010869565217401</v>
      </c>
      <c r="H50" s="30">
        <f t="shared" si="12"/>
        <v>22.010869565217401</v>
      </c>
      <c r="I50" s="30">
        <f t="shared" si="12"/>
        <v>22.010869565217401</v>
      </c>
      <c r="J50" s="30">
        <f t="shared" si="12"/>
        <v>22.010869565217401</v>
      </c>
      <c r="K50" s="30">
        <f t="shared" si="12"/>
        <v>22.010869565217401</v>
      </c>
      <c r="L50" s="30">
        <f t="shared" si="12"/>
        <v>22.010869565217401</v>
      </c>
      <c r="M50" s="30">
        <f t="shared" si="12"/>
        <v>22.010869565217401</v>
      </c>
      <c r="N50" s="30">
        <f t="shared" si="12"/>
        <v>22.010869565217401</v>
      </c>
      <c r="O50" s="30">
        <f t="shared" si="12"/>
        <v>22.010869565217401</v>
      </c>
      <c r="P50" s="30">
        <f t="shared" si="12"/>
        <v>22.010869565217401</v>
      </c>
    </row>
    <row r="52" spans="1:16" x14ac:dyDescent="0.25">
      <c r="A52" s="34">
        <v>7916</v>
      </c>
      <c r="B52" s="52" t="s">
        <v>1170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 x14ac:dyDescent="0.25">
      <c r="A53" s="31"/>
      <c r="B53" s="31" t="s">
        <v>22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x14ac:dyDescent="0.25">
      <c r="A54" s="31" t="s">
        <v>708</v>
      </c>
      <c r="B54" s="29">
        <f>C54-1</f>
        <v>799</v>
      </c>
      <c r="C54" s="31">
        <v>800</v>
      </c>
      <c r="D54" s="31">
        <v>1000</v>
      </c>
      <c r="E54" s="31">
        <v>1200</v>
      </c>
      <c r="F54" s="31">
        <v>1400</v>
      </c>
      <c r="G54" s="31">
        <v>1600</v>
      </c>
      <c r="H54" s="31">
        <v>1800</v>
      </c>
      <c r="I54" s="31">
        <v>2000</v>
      </c>
      <c r="J54" s="31">
        <v>2200</v>
      </c>
      <c r="K54" s="31">
        <v>2400</v>
      </c>
      <c r="L54" s="31">
        <v>2600</v>
      </c>
      <c r="M54" s="31">
        <v>2800</v>
      </c>
      <c r="N54" s="31">
        <v>3000</v>
      </c>
      <c r="O54" s="31">
        <v>3200</v>
      </c>
      <c r="P54" s="29">
        <f>O54+1</f>
        <v>3201</v>
      </c>
    </row>
    <row r="55" spans="1:16" x14ac:dyDescent="0.25">
      <c r="A55" s="35">
        <f>A56-1</f>
        <v>-1</v>
      </c>
      <c r="B55" s="30">
        <f>B56</f>
        <v>0.800048828125</v>
      </c>
      <c r="C55" s="30">
        <f t="shared" ref="C55" si="13">C56</f>
        <v>0.800048828125</v>
      </c>
      <c r="D55" s="30">
        <f t="shared" ref="D55" si="14">D56</f>
        <v>0.800048828125</v>
      </c>
      <c r="E55" s="30">
        <f t="shared" ref="E55" si="15">E56</f>
        <v>0.800048828125</v>
      </c>
      <c r="F55" s="30">
        <f t="shared" ref="F55" si="16">F56</f>
        <v>0.800048828125</v>
      </c>
      <c r="G55" s="30">
        <f t="shared" ref="G55" si="17">G56</f>
        <v>0.800048828125</v>
      </c>
      <c r="H55" s="30">
        <f t="shared" ref="H55" si="18">H56</f>
        <v>0.800048828125</v>
      </c>
      <c r="I55" s="30">
        <f t="shared" ref="I55" si="19">I56</f>
        <v>0.800048828125</v>
      </c>
      <c r="J55" s="30">
        <f t="shared" ref="J55" si="20">J56</f>
        <v>0.800048828125</v>
      </c>
      <c r="K55" s="30">
        <f t="shared" ref="K55" si="21">K56</f>
        <v>0.800048828125</v>
      </c>
      <c r="L55" s="30">
        <f t="shared" ref="L55" si="22">L56</f>
        <v>0.800048828125</v>
      </c>
      <c r="M55" s="30">
        <f t="shared" ref="M55" si="23">M56</f>
        <v>0.800048828125</v>
      </c>
      <c r="N55" s="30">
        <f t="shared" ref="N55" si="24">N56</f>
        <v>0.800048828125</v>
      </c>
      <c r="O55" s="30">
        <f t="shared" ref="O55" si="25">O56</f>
        <v>0.800048828125</v>
      </c>
      <c r="P55" s="30">
        <f t="shared" ref="P55" si="26">P56</f>
        <v>0.800048828125</v>
      </c>
    </row>
    <row r="56" spans="1:16" x14ac:dyDescent="0.25">
      <c r="A56" s="36">
        <v>0</v>
      </c>
      <c r="B56" s="30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30">
        <f>O56</f>
        <v>0.800048828125</v>
      </c>
    </row>
    <row r="57" spans="1:16" x14ac:dyDescent="0.25">
      <c r="A57" s="36">
        <v>1.4765490760348201</v>
      </c>
      <c r="B57" s="30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30">
        <f t="shared" ref="P57:P66" si="28">O57</f>
        <v>0.800048828125</v>
      </c>
    </row>
    <row r="58" spans="1:16" x14ac:dyDescent="0.25">
      <c r="A58" s="36">
        <v>2.45310269775098</v>
      </c>
      <c r="B58" s="30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30">
        <f t="shared" si="28"/>
        <v>1.60009765625</v>
      </c>
    </row>
    <row r="59" spans="1:16" x14ac:dyDescent="0.25">
      <c r="A59" s="36">
        <v>3.9296517737858001</v>
      </c>
      <c r="B59" s="30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30">
        <f t="shared" si="28"/>
        <v>1.760009765625</v>
      </c>
    </row>
    <row r="60" spans="1:16" x14ac:dyDescent="0.25">
      <c r="A60" s="36">
        <v>4.91401782447568</v>
      </c>
      <c r="B60" s="30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30">
        <f t="shared" si="28"/>
        <v>4</v>
      </c>
    </row>
    <row r="61" spans="1:16" x14ac:dyDescent="0.25">
      <c r="A61" s="36">
        <v>5.8905714461918404</v>
      </c>
      <c r="B61" s="30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30">
        <f t="shared" si="28"/>
        <v>4</v>
      </c>
    </row>
    <row r="62" spans="1:16" x14ac:dyDescent="0.25">
      <c r="A62" s="36">
        <v>8.3514865729165404</v>
      </c>
      <c r="B62" s="30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30">
        <f t="shared" si="28"/>
        <v>4</v>
      </c>
    </row>
    <row r="63" spans="1:16" x14ac:dyDescent="0.25">
      <c r="A63" s="36">
        <v>9.82022321997764</v>
      </c>
      <c r="B63" s="30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30">
        <f t="shared" si="28"/>
        <v>4</v>
      </c>
    </row>
    <row r="64" spans="1:16" x14ac:dyDescent="0.25">
      <c r="A64" s="36">
        <v>11.296772296012501</v>
      </c>
      <c r="B64" s="30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30">
        <f t="shared" si="28"/>
        <v>4</v>
      </c>
    </row>
    <row r="65" spans="1:31" x14ac:dyDescent="0.25">
      <c r="A65" s="36">
        <v>12.773321372047301</v>
      </c>
      <c r="B65" s="30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30">
        <f t="shared" si="28"/>
        <v>4</v>
      </c>
    </row>
    <row r="66" spans="1:31" x14ac:dyDescent="0.25">
      <c r="A66" s="36">
        <v>17.187343742204298</v>
      </c>
      <c r="B66" s="30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30">
        <f t="shared" si="28"/>
        <v>4</v>
      </c>
    </row>
    <row r="67" spans="1:31" x14ac:dyDescent="0.25">
      <c r="A67" s="35">
        <f>A66+1</f>
        <v>18.187343742204298</v>
      </c>
      <c r="B67" s="30">
        <f>B66</f>
        <v>4</v>
      </c>
      <c r="C67" s="30">
        <f t="shared" ref="C67" si="29">C66</f>
        <v>4</v>
      </c>
      <c r="D67" s="30">
        <f t="shared" ref="D67" si="30">D66</f>
        <v>4</v>
      </c>
      <c r="E67" s="30">
        <f t="shared" ref="E67" si="31">E66</f>
        <v>4</v>
      </c>
      <c r="F67" s="30">
        <f t="shared" ref="F67" si="32">F66</f>
        <v>4</v>
      </c>
      <c r="G67" s="30">
        <f t="shared" ref="G67" si="33">G66</f>
        <v>4</v>
      </c>
      <c r="H67" s="30">
        <f t="shared" ref="H67" si="34">H66</f>
        <v>4</v>
      </c>
      <c r="I67" s="30">
        <f t="shared" ref="I67" si="35">I66</f>
        <v>4</v>
      </c>
      <c r="J67" s="30">
        <f t="shared" ref="J67" si="36">J66</f>
        <v>4</v>
      </c>
      <c r="K67" s="30">
        <f t="shared" ref="K67" si="37">K66</f>
        <v>4</v>
      </c>
      <c r="L67" s="30">
        <f t="shared" ref="L67" si="38">L66</f>
        <v>4</v>
      </c>
      <c r="M67" s="30">
        <f t="shared" ref="M67" si="39">M66</f>
        <v>4</v>
      </c>
      <c r="N67" s="30">
        <f t="shared" ref="N67" si="40">N66</f>
        <v>4</v>
      </c>
      <c r="O67" s="30">
        <f t="shared" ref="O67" si="41">O66</f>
        <v>4</v>
      </c>
      <c r="P67" s="30">
        <f t="shared" ref="P67" si="42">P66</f>
        <v>4</v>
      </c>
    </row>
    <row r="69" spans="1:31" x14ac:dyDescent="0.25">
      <c r="A69" s="34">
        <v>7955</v>
      </c>
      <c r="B69" s="52" t="s">
        <v>1171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31" x14ac:dyDescent="0.25">
      <c r="A70" s="31"/>
      <c r="B70" s="31" t="s">
        <v>22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31" x14ac:dyDescent="0.25">
      <c r="A71" s="31" t="s">
        <v>26</v>
      </c>
      <c r="B71" s="29">
        <f>C71-1</f>
        <v>699</v>
      </c>
      <c r="C71" s="31">
        <v>700</v>
      </c>
      <c r="D71" s="31">
        <v>1000</v>
      </c>
      <c r="E71" s="31">
        <v>1200</v>
      </c>
      <c r="F71" s="31">
        <v>1400</v>
      </c>
      <c r="G71" s="31">
        <v>1600</v>
      </c>
      <c r="H71" s="31">
        <v>1800</v>
      </c>
      <c r="I71" s="31">
        <v>2000</v>
      </c>
      <c r="J71" s="31">
        <v>2200</v>
      </c>
      <c r="K71" s="31">
        <v>2400</v>
      </c>
      <c r="L71" s="31">
        <v>2600</v>
      </c>
      <c r="M71" s="31">
        <v>2800</v>
      </c>
      <c r="N71" s="31">
        <v>3000</v>
      </c>
      <c r="O71" s="31">
        <v>3200</v>
      </c>
      <c r="P71" s="2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35">
        <f>A73-1</f>
        <v>-1</v>
      </c>
      <c r="B72" s="30">
        <f>B73</f>
        <v>60.000002343750097</v>
      </c>
      <c r="C72" s="30">
        <f t="shared" ref="C72" si="43">C73</f>
        <v>60.000002343750097</v>
      </c>
      <c r="D72" s="30">
        <f t="shared" ref="D72" si="44">D73</f>
        <v>60.000002343750097</v>
      </c>
      <c r="E72" s="30">
        <f t="shared" ref="E72" si="45">E73</f>
        <v>60.000002343750097</v>
      </c>
      <c r="F72" s="30">
        <f t="shared" ref="F72" si="46">F73</f>
        <v>60.000002343750097</v>
      </c>
      <c r="G72" s="30">
        <f t="shared" ref="G72" si="47">G73</f>
        <v>20.976563319396998</v>
      </c>
      <c r="H72" s="30">
        <f t="shared" ref="H72" si="48">H73</f>
        <v>20.976563319396998</v>
      </c>
      <c r="I72" s="30">
        <f t="shared" ref="I72" si="49">I73</f>
        <v>20.976563319396998</v>
      </c>
      <c r="J72" s="30">
        <f t="shared" ref="J72" si="50">J73</f>
        <v>20.976563319396998</v>
      </c>
      <c r="K72" s="30">
        <f t="shared" ref="K72" si="51">K73</f>
        <v>20.976563319396998</v>
      </c>
      <c r="L72" s="30">
        <f t="shared" ref="L72" si="52">L73</f>
        <v>20.976563319396998</v>
      </c>
      <c r="M72" s="30">
        <f t="shared" ref="M72" si="53">M73</f>
        <v>20.976563319396998</v>
      </c>
      <c r="N72" s="30">
        <f t="shared" ref="N72" si="54">N73</f>
        <v>20.976563319396998</v>
      </c>
      <c r="O72" s="30">
        <f t="shared" ref="O72" si="55">O73</f>
        <v>20.976563319396998</v>
      </c>
      <c r="P72" s="30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36">
        <v>0</v>
      </c>
      <c r="B73" s="30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30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36">
        <v>22.010869565217401</v>
      </c>
      <c r="B74" s="30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30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36">
        <v>29.008152173913</v>
      </c>
      <c r="B75" s="30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30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36">
        <v>36.005434782608702</v>
      </c>
      <c r="B76" s="30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30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6">
        <v>43.002717391304301</v>
      </c>
      <c r="B77" s="30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30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36">
        <v>50</v>
      </c>
      <c r="B78" s="30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30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36">
        <v>59.986413043478301</v>
      </c>
      <c r="B79" s="30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30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36">
        <v>69.972826086956502</v>
      </c>
      <c r="B80" s="30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30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36">
        <v>80.027173913043498</v>
      </c>
      <c r="B81" s="30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30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36">
        <v>100</v>
      </c>
      <c r="B82" s="30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30">
        <f t="shared" si="58"/>
        <v>30.000001171874999</v>
      </c>
    </row>
    <row r="83" spans="1:31" x14ac:dyDescent="0.25">
      <c r="A83" s="36">
        <v>115.013586956522</v>
      </c>
      <c r="B83" s="30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30">
        <f t="shared" si="58"/>
        <v>39.960939060974198</v>
      </c>
    </row>
    <row r="84" spans="1:31" x14ac:dyDescent="0.25">
      <c r="A84" s="35">
        <f>A83+1</f>
        <v>116.013586956522</v>
      </c>
      <c r="B84" s="30">
        <f>B83</f>
        <v>60.000002343750097</v>
      </c>
      <c r="C84" s="30">
        <f t="shared" ref="C84" si="59">C83</f>
        <v>60.000002343750097</v>
      </c>
      <c r="D84" s="30">
        <f t="shared" ref="D84" si="60">D83</f>
        <v>60.000002343750097</v>
      </c>
      <c r="E84" s="30">
        <f t="shared" ref="E84" si="61">E83</f>
        <v>60.000002343750097</v>
      </c>
      <c r="F84" s="30">
        <f t="shared" ref="F84" si="62">F83</f>
        <v>60.000002343750097</v>
      </c>
      <c r="G84" s="30">
        <f t="shared" ref="G84" si="63">G83</f>
        <v>35.039063868713399</v>
      </c>
      <c r="H84" s="30">
        <f t="shared" ref="H84" si="64">H83</f>
        <v>35.039063868713399</v>
      </c>
      <c r="I84" s="30">
        <f t="shared" ref="I84" si="65">I83</f>
        <v>35.039063868713399</v>
      </c>
      <c r="J84" s="30">
        <f t="shared" ref="J84" si="66">J83</f>
        <v>39.960939060974198</v>
      </c>
      <c r="K84" s="30">
        <f t="shared" ref="K84" si="67">K83</f>
        <v>39.960939060974198</v>
      </c>
      <c r="L84" s="30">
        <f t="shared" ref="L84" si="68">L83</f>
        <v>39.960939060974198</v>
      </c>
      <c r="M84" s="30">
        <f t="shared" ref="M84" si="69">M83</f>
        <v>39.960939060974198</v>
      </c>
      <c r="N84" s="30">
        <f t="shared" ref="N84" si="70">N83</f>
        <v>39.960939060974198</v>
      </c>
      <c r="O84" s="30">
        <f t="shared" ref="O84" si="71">O83</f>
        <v>39.960939060974198</v>
      </c>
      <c r="P84" s="30">
        <f t="shared" ref="P84" si="72">P83</f>
        <v>39.960939060974198</v>
      </c>
    </row>
    <row r="86" spans="1:31" x14ac:dyDescent="0.25">
      <c r="A86" s="17">
        <v>7956</v>
      </c>
      <c r="B86" s="51" t="s">
        <v>1173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1"/>
    </row>
    <row r="88" spans="1:31" x14ac:dyDescent="0.25">
      <c r="A88" s="3" t="s">
        <v>1172</v>
      </c>
      <c r="B88" s="16">
        <f>C88-1</f>
        <v>-20.860000000000099</v>
      </c>
      <c r="C88" s="8">
        <v>-19.860000000000099</v>
      </c>
      <c r="D88" s="8">
        <v>-14.860000000000101</v>
      </c>
      <c r="E88" s="8">
        <v>0.13999999999993001</v>
      </c>
      <c r="F88" s="8">
        <v>10.139999999999899</v>
      </c>
      <c r="G88" s="8">
        <v>20.139999999999901</v>
      </c>
      <c r="H88" s="8">
        <v>30.139999999999901</v>
      </c>
      <c r="I88" s="8">
        <v>40.139999999999901</v>
      </c>
      <c r="J88" s="8">
        <v>55.139999999999901</v>
      </c>
      <c r="K88" s="8">
        <v>60.139999999999901</v>
      </c>
      <c r="L88" s="8">
        <v>77.139999999999901</v>
      </c>
      <c r="M88" s="8">
        <v>90.139999999999901</v>
      </c>
      <c r="N88" s="8">
        <v>120.14</v>
      </c>
      <c r="O88" s="16">
        <f>N88+1</f>
        <v>121.14</v>
      </c>
    </row>
    <row r="89" spans="1:31" x14ac:dyDescent="0.25">
      <c r="A89" s="3"/>
      <c r="B89" s="12">
        <f>C89</f>
        <v>5.859375E-3</v>
      </c>
      <c r="C89" s="4">
        <v>5.859375E-3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1.800048828125</v>
      </c>
      <c r="M89" s="4">
        <v>2.989990234375</v>
      </c>
      <c r="N89" s="4">
        <v>2.989990234375</v>
      </c>
      <c r="O89" s="12">
        <f t="shared" ref="O89" si="73">N89</f>
        <v>2.989990234375</v>
      </c>
    </row>
    <row r="91" spans="1:31" x14ac:dyDescent="0.25">
      <c r="A91" s="34">
        <v>7896</v>
      </c>
      <c r="B91" s="52" t="s">
        <v>1174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</row>
    <row r="92" spans="1:31" x14ac:dyDescent="0.25">
      <c r="A92" s="31"/>
      <c r="B92" s="31" t="s">
        <v>22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31" x14ac:dyDescent="0.25">
      <c r="A93" s="31" t="s">
        <v>26</v>
      </c>
      <c r="B93" s="29">
        <f>C93-1</f>
        <v>499</v>
      </c>
      <c r="C93" s="31">
        <v>500</v>
      </c>
      <c r="D93" s="31">
        <v>650</v>
      </c>
      <c r="E93" s="31">
        <v>800</v>
      </c>
      <c r="F93" s="31">
        <v>1000</v>
      </c>
      <c r="G93" s="31">
        <v>1200</v>
      </c>
      <c r="H93" s="31">
        <v>1400</v>
      </c>
      <c r="I93" s="31">
        <v>1600</v>
      </c>
      <c r="J93" s="31">
        <v>1800</v>
      </c>
      <c r="K93" s="31">
        <v>2000</v>
      </c>
      <c r="L93" s="31">
        <v>2200</v>
      </c>
      <c r="M93" s="31">
        <v>2400</v>
      </c>
      <c r="N93" s="31">
        <v>2600</v>
      </c>
      <c r="O93" s="31">
        <v>3300</v>
      </c>
      <c r="P93" s="29">
        <f>O93+1</f>
        <v>3301</v>
      </c>
    </row>
    <row r="94" spans="1:31" x14ac:dyDescent="0.25">
      <c r="A94" s="35">
        <f>A95-1</f>
        <v>-1</v>
      </c>
      <c r="B94" s="30">
        <f>B95</f>
        <v>60.000002343750097</v>
      </c>
      <c r="C94" s="30">
        <f t="shared" ref="C94" si="74">C95</f>
        <v>60.000002343750097</v>
      </c>
      <c r="D94" s="30">
        <f t="shared" ref="D94" si="75">D95</f>
        <v>60.000002343750097</v>
      </c>
      <c r="E94" s="30">
        <f t="shared" ref="E94" si="76">E95</f>
        <v>60.000002343750097</v>
      </c>
      <c r="F94" s="30">
        <f t="shared" ref="F94" si="77">F95</f>
        <v>60.000002343750097</v>
      </c>
      <c r="G94" s="30">
        <f t="shared" ref="G94" si="78">G95</f>
        <v>60.000002343750097</v>
      </c>
      <c r="H94" s="30">
        <f t="shared" ref="H94" si="79">H95</f>
        <v>60.000002343750097</v>
      </c>
      <c r="I94" s="30">
        <f t="shared" ref="I94" si="80">I95</f>
        <v>60.000002343750097</v>
      </c>
      <c r="J94" s="30">
        <f t="shared" ref="J94" si="81">J95</f>
        <v>60.000002343750097</v>
      </c>
      <c r="K94" s="30">
        <f t="shared" ref="K94" si="82">K95</f>
        <v>60.000002343750097</v>
      </c>
      <c r="L94" s="30">
        <f t="shared" ref="L94" si="83">L95</f>
        <v>60.000002343750097</v>
      </c>
      <c r="M94" s="30">
        <f t="shared" ref="M94" si="84">M95</f>
        <v>60.000002343750097</v>
      </c>
      <c r="N94" s="30">
        <f t="shared" ref="N94" si="85">N95</f>
        <v>60.000002343750097</v>
      </c>
      <c r="O94" s="30">
        <f t="shared" ref="O94" si="86">O95</f>
        <v>60.000002343750097</v>
      </c>
      <c r="P94" s="30">
        <f t="shared" ref="P94" si="87">P95</f>
        <v>60.000002343750097</v>
      </c>
    </row>
    <row r="95" spans="1:31" x14ac:dyDescent="0.25">
      <c r="A95" s="36">
        <v>0</v>
      </c>
      <c r="B95" s="30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30">
        <f>O95</f>
        <v>60.000002343750097</v>
      </c>
    </row>
    <row r="96" spans="1:31" x14ac:dyDescent="0.25">
      <c r="A96" s="36">
        <v>9.9864130434782599</v>
      </c>
      <c r="B96" s="30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30">
        <f t="shared" ref="P96:P105" si="89">O96</f>
        <v>60.000002343750097</v>
      </c>
    </row>
    <row r="97" spans="1:16" x14ac:dyDescent="0.25">
      <c r="A97" s="36">
        <v>19.972826086956498</v>
      </c>
      <c r="B97" s="30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30">
        <f t="shared" si="89"/>
        <v>60.000002343750097</v>
      </c>
    </row>
    <row r="98" spans="1:16" x14ac:dyDescent="0.25">
      <c r="A98" s="36">
        <v>25</v>
      </c>
      <c r="B98" s="30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30">
        <f t="shared" si="89"/>
        <v>60.000002343750097</v>
      </c>
    </row>
    <row r="99" spans="1:16" x14ac:dyDescent="0.25">
      <c r="A99" s="36">
        <v>34.986413043478301</v>
      </c>
      <c r="B99" s="30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30">
        <f t="shared" si="89"/>
        <v>60.000002343750097</v>
      </c>
    </row>
    <row r="100" spans="1:16" x14ac:dyDescent="0.25">
      <c r="A100" s="36">
        <v>44.972826086956502</v>
      </c>
      <c r="B100" s="30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30">
        <f t="shared" si="89"/>
        <v>60.000002343750097</v>
      </c>
    </row>
    <row r="101" spans="1:16" x14ac:dyDescent="0.25">
      <c r="A101" s="36">
        <v>50</v>
      </c>
      <c r="B101" s="30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30">
        <f t="shared" si="89"/>
        <v>60.000002343750097</v>
      </c>
    </row>
    <row r="102" spans="1:16" x14ac:dyDescent="0.25">
      <c r="A102" s="36">
        <v>59.986413043478301</v>
      </c>
      <c r="B102" s="30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30">
        <f t="shared" si="89"/>
        <v>60.000002343750097</v>
      </c>
    </row>
    <row r="103" spans="1:16" x14ac:dyDescent="0.25">
      <c r="A103" s="36">
        <v>80.027173913043498</v>
      </c>
      <c r="B103" s="30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30">
        <f t="shared" si="89"/>
        <v>60.000002343750097</v>
      </c>
    </row>
    <row r="104" spans="1:16" x14ac:dyDescent="0.25">
      <c r="A104" s="36">
        <v>100</v>
      </c>
      <c r="B104" s="30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30">
        <f t="shared" si="89"/>
        <v>60.000002343750097</v>
      </c>
    </row>
    <row r="105" spans="1:16" x14ac:dyDescent="0.25">
      <c r="A105" s="36">
        <v>119.972826086957</v>
      </c>
      <c r="B105" s="30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30">
        <f t="shared" si="89"/>
        <v>60.000002343750097</v>
      </c>
    </row>
    <row r="106" spans="1:16" x14ac:dyDescent="0.25">
      <c r="A106" s="35">
        <f>A105+1</f>
        <v>120.972826086957</v>
      </c>
      <c r="B106" s="30">
        <f>B105</f>
        <v>60.000002343750097</v>
      </c>
      <c r="C106" s="30">
        <f t="shared" ref="C106" si="90">C105</f>
        <v>60.000002343750097</v>
      </c>
      <c r="D106" s="30">
        <f t="shared" ref="D106" si="91">D105</f>
        <v>60.000002343750097</v>
      </c>
      <c r="E106" s="30">
        <f t="shared" ref="E106" si="92">E105</f>
        <v>60.000002343750097</v>
      </c>
      <c r="F106" s="30">
        <f t="shared" ref="F106" si="93">F105</f>
        <v>60.000002343750097</v>
      </c>
      <c r="G106" s="30">
        <f t="shared" ref="G106" si="94">G105</f>
        <v>60.000002343750097</v>
      </c>
      <c r="H106" s="30">
        <f t="shared" ref="H106" si="95">H105</f>
        <v>60.000002343750097</v>
      </c>
      <c r="I106" s="30">
        <f t="shared" ref="I106" si="96">I105</f>
        <v>60.000002343750097</v>
      </c>
      <c r="J106" s="30">
        <f t="shared" ref="J106" si="97">J105</f>
        <v>60.000002343750097</v>
      </c>
      <c r="K106" s="30">
        <f t="shared" ref="K106" si="98">K105</f>
        <v>60.000002343750097</v>
      </c>
      <c r="L106" s="30">
        <f t="shared" ref="L106" si="99">L105</f>
        <v>60.000002343750097</v>
      </c>
      <c r="M106" s="30">
        <f t="shared" ref="M106" si="100">M105</f>
        <v>60.000002343750097</v>
      </c>
      <c r="N106" s="30">
        <f t="shared" ref="N106" si="101">N105</f>
        <v>60.000002343750097</v>
      </c>
      <c r="O106" s="30">
        <f t="shared" ref="O106" si="102">O105</f>
        <v>60.000002343750097</v>
      </c>
      <c r="P106" s="30">
        <f t="shared" ref="P106" si="103">P105</f>
        <v>60.000002343750097</v>
      </c>
    </row>
    <row r="108" spans="1:16" x14ac:dyDescent="0.25">
      <c r="A108" s="17">
        <v>7897</v>
      </c>
      <c r="B108" s="51" t="s">
        <v>1175</v>
      </c>
      <c r="C108" s="51"/>
      <c r="D108" s="51"/>
      <c r="E108" s="51"/>
      <c r="F108" s="51"/>
      <c r="G108" s="51"/>
      <c r="H108" s="51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6">
        <f>C110-1</f>
        <v>8.8203124362410588</v>
      </c>
      <c r="C110" s="24">
        <v>9.8203124362410588</v>
      </c>
      <c r="D110" s="24">
        <v>10.804687429849954</v>
      </c>
      <c r="E110" s="24">
        <v>11.789062423458839</v>
      </c>
      <c r="F110" s="24">
        <v>12.773437417067735</v>
      </c>
      <c r="G110" s="24">
        <v>14.734374904336214</v>
      </c>
      <c r="H110" s="12">
        <f>G110+1</f>
        <v>15.734374904336214</v>
      </c>
    </row>
    <row r="111" spans="1:16" x14ac:dyDescent="0.25">
      <c r="A111" s="3"/>
      <c r="B111" s="12">
        <f>C111</f>
        <v>2.44140625E-3</v>
      </c>
      <c r="C111" s="4">
        <v>2.44140625E-3</v>
      </c>
      <c r="D111" s="4">
        <v>1</v>
      </c>
      <c r="E111" s="4">
        <v>1</v>
      </c>
      <c r="F111" s="4">
        <v>1.199951171875</v>
      </c>
      <c r="G111" s="4">
        <v>1.39990234375</v>
      </c>
      <c r="H111" s="12">
        <f>G111</f>
        <v>1.39990234375</v>
      </c>
    </row>
    <row r="113" spans="1:16" x14ac:dyDescent="0.25">
      <c r="A113" s="34">
        <v>7898</v>
      </c>
      <c r="B113" s="52" t="s">
        <v>1176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</row>
    <row r="114" spans="1:16" x14ac:dyDescent="0.25">
      <c r="A114" s="31"/>
      <c r="B114" s="31" t="s">
        <v>22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x14ac:dyDescent="0.25">
      <c r="A115" s="31" t="s">
        <v>26</v>
      </c>
      <c r="B115" s="29">
        <f>C115-1</f>
        <v>799</v>
      </c>
      <c r="C115" s="31">
        <v>800</v>
      </c>
      <c r="D115" s="31">
        <v>1000</v>
      </c>
      <c r="E115" s="31">
        <v>1200</v>
      </c>
      <c r="F115" s="31">
        <v>1400</v>
      </c>
      <c r="G115" s="31">
        <v>1600</v>
      </c>
      <c r="H115" s="31">
        <v>1800</v>
      </c>
      <c r="I115" s="31">
        <v>2000</v>
      </c>
      <c r="J115" s="31">
        <v>2200</v>
      </c>
      <c r="K115" s="31">
        <v>2400</v>
      </c>
      <c r="L115" s="31">
        <v>2600</v>
      </c>
      <c r="M115" s="31">
        <v>2800</v>
      </c>
      <c r="N115" s="31">
        <v>3000</v>
      </c>
      <c r="O115" s="31">
        <v>3200</v>
      </c>
      <c r="P115" s="29">
        <f>O115+1</f>
        <v>3201</v>
      </c>
    </row>
    <row r="116" spans="1:16" x14ac:dyDescent="0.25">
      <c r="A116" s="35">
        <f>A117-1</f>
        <v>-1</v>
      </c>
      <c r="B116" s="30">
        <f>B117</f>
        <v>24.960938475036698</v>
      </c>
      <c r="C116" s="30">
        <f t="shared" ref="C116" si="104">C117</f>
        <v>24.960938475036698</v>
      </c>
      <c r="D116" s="30">
        <f t="shared" ref="D116" si="105">D117</f>
        <v>24.960938475036698</v>
      </c>
      <c r="E116" s="30">
        <f t="shared" ref="E116" si="106">E117</f>
        <v>24.960938475036698</v>
      </c>
      <c r="F116" s="30">
        <f t="shared" ref="F116" si="107">F117</f>
        <v>24.960938475036698</v>
      </c>
      <c r="G116" s="30">
        <f t="shared" ref="G116" si="108">G117</f>
        <v>24.960938475036698</v>
      </c>
      <c r="H116" s="30">
        <f t="shared" ref="H116" si="109">H117</f>
        <v>24.960938475036698</v>
      </c>
      <c r="I116" s="30">
        <f t="shared" ref="I116" si="110">I117</f>
        <v>24.960938475036698</v>
      </c>
      <c r="J116" s="30">
        <f t="shared" ref="J116" si="111">J117</f>
        <v>24.960938475036698</v>
      </c>
      <c r="K116" s="30">
        <f t="shared" ref="K116" si="112">K117</f>
        <v>24.960938475036698</v>
      </c>
      <c r="L116" s="30">
        <f t="shared" ref="L116" si="113">L117</f>
        <v>24.960938475036698</v>
      </c>
      <c r="M116" s="30">
        <f t="shared" ref="M116" si="114">M117</f>
        <v>24.960938475036698</v>
      </c>
      <c r="N116" s="30">
        <f t="shared" ref="N116" si="115">N117</f>
        <v>24.960938475036698</v>
      </c>
      <c r="O116" s="30">
        <f t="shared" ref="O116" si="116">O117</f>
        <v>24.960938475036698</v>
      </c>
      <c r="P116" s="30">
        <f t="shared" ref="P116" si="117">P117</f>
        <v>24.960938475036698</v>
      </c>
    </row>
    <row r="117" spans="1:16" x14ac:dyDescent="0.25">
      <c r="A117" s="36">
        <v>0</v>
      </c>
      <c r="B117" s="30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30">
        <f>O117</f>
        <v>24.960938475036698</v>
      </c>
    </row>
    <row r="118" spans="1:16" x14ac:dyDescent="0.25">
      <c r="A118" s="36">
        <v>30.027173913043502</v>
      </c>
      <c r="B118" s="30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30">
        <f t="shared" ref="P118:P127" si="119">O118</f>
        <v>24.960938475036698</v>
      </c>
    </row>
    <row r="119" spans="1:16" x14ac:dyDescent="0.25">
      <c r="A119" s="36">
        <v>59.986413043478301</v>
      </c>
      <c r="B119" s="30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30">
        <f t="shared" si="119"/>
        <v>24.960938475036698</v>
      </c>
    </row>
    <row r="120" spans="1:16" x14ac:dyDescent="0.25">
      <c r="A120" s="36">
        <v>69.972826086956502</v>
      </c>
      <c r="B120" s="30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30">
        <f t="shared" si="119"/>
        <v>24.960938475036698</v>
      </c>
    </row>
    <row r="121" spans="1:16" x14ac:dyDescent="0.25">
      <c r="A121" s="36">
        <v>80.027173913043498</v>
      </c>
      <c r="B121" s="30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30">
        <f t="shared" si="119"/>
        <v>24.960938475036698</v>
      </c>
    </row>
    <row r="122" spans="1:16" x14ac:dyDescent="0.25">
      <c r="A122" s="36">
        <v>90.013586956521706</v>
      </c>
      <c r="B122" s="30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30">
        <f t="shared" si="119"/>
        <v>24.960938475036698</v>
      </c>
    </row>
    <row r="123" spans="1:16" x14ac:dyDescent="0.25">
      <c r="A123" s="36">
        <v>100</v>
      </c>
      <c r="B123" s="30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30">
        <f t="shared" si="119"/>
        <v>24.960938475036698</v>
      </c>
    </row>
    <row r="124" spans="1:16" x14ac:dyDescent="0.25">
      <c r="A124" s="36">
        <v>109.986413043478</v>
      </c>
      <c r="B124" s="30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30">
        <f t="shared" si="119"/>
        <v>30.000001171874999</v>
      </c>
    </row>
    <row r="125" spans="1:16" x14ac:dyDescent="0.25">
      <c r="A125" s="36">
        <v>119.972826086957</v>
      </c>
      <c r="B125" s="30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30">
        <f t="shared" si="119"/>
        <v>35.039063868713399</v>
      </c>
    </row>
    <row r="126" spans="1:16" x14ac:dyDescent="0.25">
      <c r="A126" s="36">
        <v>130.02717391304299</v>
      </c>
      <c r="B126" s="30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30">
        <f t="shared" si="119"/>
        <v>60.000002343750097</v>
      </c>
    </row>
    <row r="127" spans="1:16" x14ac:dyDescent="0.25">
      <c r="A127" s="36">
        <v>169.97282608695701</v>
      </c>
      <c r="B127" s="30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30">
        <f t="shared" si="119"/>
        <v>60.000002343750097</v>
      </c>
    </row>
    <row r="128" spans="1:16" x14ac:dyDescent="0.25">
      <c r="A128" s="35">
        <f>A127+1</f>
        <v>170.97282608695701</v>
      </c>
      <c r="B128" s="30">
        <f>B127</f>
        <v>60.000002343750097</v>
      </c>
      <c r="C128" s="30">
        <f t="shared" ref="C128" si="120">C127</f>
        <v>60.000002343750097</v>
      </c>
      <c r="D128" s="30">
        <f t="shared" ref="D128" si="121">D127</f>
        <v>60.000002343750097</v>
      </c>
      <c r="E128" s="30">
        <f t="shared" ref="E128" si="122">E127</f>
        <v>60.000002343750097</v>
      </c>
      <c r="F128" s="30">
        <f t="shared" ref="F128" si="123">F127</f>
        <v>60.000002343750097</v>
      </c>
      <c r="G128" s="30">
        <f t="shared" ref="G128" si="124">G127</f>
        <v>60.000002343750097</v>
      </c>
      <c r="H128" s="30">
        <f t="shared" ref="H128" si="125">H127</f>
        <v>60.000002343750097</v>
      </c>
      <c r="I128" s="30">
        <f t="shared" ref="I128" si="126">I127</f>
        <v>60.000002343750097</v>
      </c>
      <c r="J128" s="30">
        <f t="shared" ref="J128" si="127">J127</f>
        <v>60.000002343750097</v>
      </c>
      <c r="K128" s="30">
        <f t="shared" ref="K128" si="128">K127</f>
        <v>60.000002343750097</v>
      </c>
      <c r="L128" s="30">
        <f t="shared" ref="L128" si="129">L127</f>
        <v>60.000002343750097</v>
      </c>
      <c r="M128" s="30">
        <f t="shared" ref="M128" si="130">M127</f>
        <v>60.000002343750097</v>
      </c>
      <c r="N128" s="30">
        <f t="shared" ref="N128" si="131">N127</f>
        <v>60.000002343750097</v>
      </c>
      <c r="O128" s="30">
        <f t="shared" ref="O128" si="132">O127</f>
        <v>60.000002343750097</v>
      </c>
      <c r="P128" s="30">
        <f t="shared" ref="P128" si="133">P127</f>
        <v>60.000002343750097</v>
      </c>
    </row>
    <row r="130" spans="1:16" x14ac:dyDescent="0.25">
      <c r="A130" s="34">
        <v>7899</v>
      </c>
      <c r="B130" s="52" t="s">
        <v>1177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</row>
    <row r="131" spans="1:16" x14ac:dyDescent="0.25">
      <c r="A131" s="31"/>
      <c r="B131" s="31" t="s">
        <v>22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x14ac:dyDescent="0.25">
      <c r="A132" s="31" t="s">
        <v>708</v>
      </c>
      <c r="B132" s="29">
        <f>C132-1</f>
        <v>799</v>
      </c>
      <c r="C132" s="31">
        <v>800</v>
      </c>
      <c r="D132" s="31">
        <v>1000</v>
      </c>
      <c r="E132" s="31">
        <v>1200</v>
      </c>
      <c r="F132" s="31">
        <v>1400</v>
      </c>
      <c r="G132" s="31">
        <v>1600</v>
      </c>
      <c r="H132" s="31">
        <v>1800</v>
      </c>
      <c r="I132" s="31">
        <v>2000</v>
      </c>
      <c r="J132" s="31">
        <v>2200</v>
      </c>
      <c r="K132" s="31">
        <v>2400</v>
      </c>
      <c r="L132" s="31">
        <v>2600</v>
      </c>
      <c r="M132" s="31">
        <v>2800</v>
      </c>
      <c r="N132" s="31">
        <v>3000</v>
      </c>
      <c r="O132" s="31">
        <v>3200</v>
      </c>
      <c r="P132" s="29">
        <f>O132+1</f>
        <v>3201</v>
      </c>
    </row>
    <row r="133" spans="1:16" x14ac:dyDescent="0.25">
      <c r="A133" s="35">
        <f>A134-1</f>
        <v>0.47656255319747998</v>
      </c>
      <c r="B133" s="30">
        <f>B134</f>
        <v>1.25</v>
      </c>
      <c r="C133" s="30">
        <f t="shared" ref="C133" si="134">C134</f>
        <v>1.25</v>
      </c>
      <c r="D133" s="30">
        <f t="shared" ref="D133" si="135">D134</f>
        <v>1.25</v>
      </c>
      <c r="E133" s="30">
        <f t="shared" ref="E133" si="136">E134</f>
        <v>1.10009765625</v>
      </c>
      <c r="F133" s="30">
        <f t="shared" ref="F133" si="137">F134</f>
        <v>1</v>
      </c>
      <c r="G133" s="30">
        <f t="shared" ref="G133" si="138">G134</f>
        <v>1</v>
      </c>
      <c r="H133" s="30">
        <f t="shared" ref="H133" si="139">H134</f>
        <v>1</v>
      </c>
      <c r="I133" s="30">
        <f t="shared" ref="I133" si="140">I134</f>
        <v>1</v>
      </c>
      <c r="J133" s="30">
        <f t="shared" ref="J133" si="141">J134</f>
        <v>1</v>
      </c>
      <c r="K133" s="30">
        <f t="shared" ref="K133" si="142">K134</f>
        <v>1</v>
      </c>
      <c r="L133" s="30">
        <f t="shared" ref="L133" si="143">L134</f>
        <v>1</v>
      </c>
      <c r="M133" s="30">
        <f t="shared" ref="M133" si="144">M134</f>
        <v>1</v>
      </c>
      <c r="N133" s="30">
        <f t="shared" ref="N133" si="145">N134</f>
        <v>1</v>
      </c>
      <c r="O133" s="30">
        <f t="shared" ref="O133" si="146">O134</f>
        <v>1</v>
      </c>
      <c r="P133" s="30">
        <f t="shared" ref="P133" si="147">P134</f>
        <v>1</v>
      </c>
    </row>
    <row r="134" spans="1:16" x14ac:dyDescent="0.25">
      <c r="A134" s="36">
        <v>1.47656255319748</v>
      </c>
      <c r="B134" s="30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30">
        <f>O134</f>
        <v>1</v>
      </c>
    </row>
    <row r="135" spans="1:16" x14ac:dyDescent="0.25">
      <c r="A135" s="36">
        <v>2.4531250883809901</v>
      </c>
      <c r="B135" s="30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30">
        <f t="shared" ref="P135:P144" si="149">O135</f>
        <v>1</v>
      </c>
    </row>
    <row r="136" spans="1:16" x14ac:dyDescent="0.25">
      <c r="A136" s="36">
        <v>4.9140626770434501</v>
      </c>
      <c r="B136" s="30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30">
        <f t="shared" si="149"/>
        <v>1</v>
      </c>
    </row>
    <row r="137" spans="1:16" x14ac:dyDescent="0.25">
      <c r="A137" s="36">
        <v>5.8906252122269702</v>
      </c>
      <c r="B137" s="30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30">
        <f t="shared" si="149"/>
        <v>1</v>
      </c>
    </row>
    <row r="138" spans="1:16" x14ac:dyDescent="0.25">
      <c r="A138" s="36">
        <v>8.3515628008894307</v>
      </c>
      <c r="B138" s="30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30">
        <f t="shared" si="149"/>
        <v>1</v>
      </c>
    </row>
    <row r="139" spans="1:16" x14ac:dyDescent="0.25">
      <c r="A139" s="36">
        <v>10.312500371537899</v>
      </c>
      <c r="B139" s="30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30">
        <f t="shared" si="149"/>
        <v>1</v>
      </c>
    </row>
    <row r="140" spans="1:16" x14ac:dyDescent="0.25">
      <c r="A140" s="36">
        <v>12.281250442467901</v>
      </c>
      <c r="B140" s="30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30">
        <f t="shared" si="149"/>
        <v>1.10009765625</v>
      </c>
    </row>
    <row r="141" spans="1:16" x14ac:dyDescent="0.25">
      <c r="A141" s="36">
        <v>13.750000495383899</v>
      </c>
      <c r="B141" s="30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30">
        <f t="shared" si="149"/>
        <v>1.199951171875</v>
      </c>
    </row>
    <row r="142" spans="1:16" x14ac:dyDescent="0.25">
      <c r="A142" s="36">
        <v>16.7031256017789</v>
      </c>
      <c r="B142" s="30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30">
        <f t="shared" si="149"/>
        <v>1.199951171875</v>
      </c>
    </row>
    <row r="143" spans="1:16" x14ac:dyDescent="0.25">
      <c r="A143" s="36">
        <v>19.648438207892301</v>
      </c>
      <c r="B143" s="30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30">
        <f t="shared" si="149"/>
        <v>1.39990234375</v>
      </c>
    </row>
    <row r="144" spans="1:16" x14ac:dyDescent="0.25">
      <c r="A144" s="36">
        <v>21.609375778540802</v>
      </c>
      <c r="B144" s="30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30">
        <f t="shared" si="149"/>
        <v>2.5</v>
      </c>
    </row>
    <row r="145" spans="1:16" x14ac:dyDescent="0.25">
      <c r="A145" s="35">
        <f>A144+1</f>
        <v>22.609375778540802</v>
      </c>
      <c r="B145" s="30">
        <f>B144</f>
        <v>3</v>
      </c>
      <c r="C145" s="30">
        <f t="shared" ref="C145" si="150">C144</f>
        <v>3</v>
      </c>
      <c r="D145" s="30">
        <f t="shared" ref="D145" si="151">D144</f>
        <v>3</v>
      </c>
      <c r="E145" s="30">
        <f t="shared" ref="E145" si="152">E144</f>
        <v>3</v>
      </c>
      <c r="F145" s="30">
        <f t="shared" ref="F145" si="153">F144</f>
        <v>3</v>
      </c>
      <c r="G145" s="30">
        <f t="shared" ref="G145" si="154">G144</f>
        <v>3</v>
      </c>
      <c r="H145" s="30">
        <f t="shared" ref="H145" si="155">H144</f>
        <v>3</v>
      </c>
      <c r="I145" s="30">
        <f t="shared" ref="I145" si="156">I144</f>
        <v>3</v>
      </c>
      <c r="J145" s="30">
        <f t="shared" ref="J145" si="157">J144</f>
        <v>2.5</v>
      </c>
      <c r="K145" s="30">
        <f t="shared" ref="K145" si="158">K144</f>
        <v>2.5</v>
      </c>
      <c r="L145" s="30">
        <f t="shared" ref="L145" si="159">L144</f>
        <v>2.5</v>
      </c>
      <c r="M145" s="30">
        <f t="shared" ref="M145" si="160">M144</f>
        <v>2.5</v>
      </c>
      <c r="N145" s="30">
        <f t="shared" ref="N145" si="161">N144</f>
        <v>2.5</v>
      </c>
      <c r="O145" s="30">
        <f t="shared" ref="O145" si="162">O144</f>
        <v>2.5</v>
      </c>
      <c r="P145" s="30">
        <f t="shared" ref="P145" si="163">P144</f>
        <v>2.5</v>
      </c>
    </row>
    <row r="147" spans="1:16" x14ac:dyDescent="0.25">
      <c r="A147" s="34">
        <v>7937</v>
      </c>
      <c r="B147" s="52" t="s">
        <v>1178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</row>
    <row r="148" spans="1:16" x14ac:dyDescent="0.25">
      <c r="A148" s="31"/>
      <c r="B148" s="31" t="s">
        <v>22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 x14ac:dyDescent="0.25">
      <c r="A149" s="31" t="s">
        <v>26</v>
      </c>
      <c r="B149" s="29">
        <f>C149-1</f>
        <v>549</v>
      </c>
      <c r="C149" s="31">
        <v>550</v>
      </c>
      <c r="D149" s="31">
        <v>600</v>
      </c>
      <c r="E149" s="31">
        <v>800</v>
      </c>
      <c r="F149" s="31">
        <v>1000</v>
      </c>
      <c r="G149" s="31">
        <v>1200</v>
      </c>
      <c r="H149" s="31">
        <v>1400</v>
      </c>
      <c r="I149" s="31">
        <v>1600</v>
      </c>
      <c r="J149" s="31">
        <v>1800</v>
      </c>
      <c r="K149" s="31">
        <v>2000</v>
      </c>
      <c r="L149" s="31">
        <v>2200</v>
      </c>
      <c r="M149" s="31">
        <v>2400</v>
      </c>
      <c r="N149" s="31">
        <v>2600</v>
      </c>
      <c r="O149" s="31">
        <v>2800</v>
      </c>
      <c r="P149" s="29">
        <f>O149+1</f>
        <v>2801</v>
      </c>
    </row>
    <row r="150" spans="1:16" x14ac:dyDescent="0.25">
      <c r="A150" s="35">
        <f>A151-1</f>
        <v>-1</v>
      </c>
      <c r="B150" s="30">
        <f>B151</f>
        <v>0</v>
      </c>
      <c r="C150" s="30">
        <f t="shared" ref="C150" si="164">C151</f>
        <v>0</v>
      </c>
      <c r="D150" s="30">
        <f t="shared" ref="D150" si="165">D151</f>
        <v>9.9609378890991405</v>
      </c>
      <c r="E150" s="30">
        <f t="shared" ref="E150" si="166">E151</f>
        <v>9.9609378890991405</v>
      </c>
      <c r="F150" s="30">
        <f t="shared" ref="F150" si="167">F151</f>
        <v>9.9609378890991405</v>
      </c>
      <c r="G150" s="30">
        <f t="shared" ref="G150" si="168">G151</f>
        <v>11.953125466918999</v>
      </c>
      <c r="H150" s="30">
        <f t="shared" ref="H150" si="169">H151</f>
        <v>13.9453130447388</v>
      </c>
      <c r="I150" s="30">
        <f t="shared" ref="I150" si="170">I151</f>
        <v>15.000000585937499</v>
      </c>
      <c r="J150" s="30">
        <f t="shared" ref="J150" si="171">J151</f>
        <v>16.992188163757302</v>
      </c>
      <c r="K150" s="30">
        <f t="shared" ref="K150" si="172">K151</f>
        <v>0</v>
      </c>
      <c r="L150" s="30">
        <f t="shared" ref="L150" si="173">L151</f>
        <v>0</v>
      </c>
      <c r="M150" s="30">
        <f t="shared" ref="M150" si="174">M151</f>
        <v>0</v>
      </c>
      <c r="N150" s="30">
        <f t="shared" ref="N150" si="175">N151</f>
        <v>0</v>
      </c>
      <c r="O150" s="30">
        <f t="shared" ref="O150" si="176">O151</f>
        <v>0</v>
      </c>
      <c r="P150" s="30">
        <f t="shared" ref="P150" si="177">P151</f>
        <v>0</v>
      </c>
    </row>
    <row r="151" spans="1:16" x14ac:dyDescent="0.25">
      <c r="A151" s="36">
        <v>0</v>
      </c>
      <c r="B151" s="30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30">
        <f>O151</f>
        <v>0</v>
      </c>
    </row>
    <row r="152" spans="1:16" x14ac:dyDescent="0.25">
      <c r="A152" s="36">
        <v>9.9864130434782599</v>
      </c>
      <c r="B152" s="30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30">
        <f t="shared" ref="P152:P161" si="179">O152</f>
        <v>0</v>
      </c>
    </row>
    <row r="153" spans="1:16" x14ac:dyDescent="0.25">
      <c r="A153" s="36">
        <v>19.972826086956498</v>
      </c>
      <c r="B153" s="30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30">
        <f t="shared" si="179"/>
        <v>0</v>
      </c>
    </row>
    <row r="154" spans="1:16" x14ac:dyDescent="0.25">
      <c r="A154" s="36">
        <v>30.027173913043502</v>
      </c>
      <c r="B154" s="30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30">
        <f t="shared" si="179"/>
        <v>0</v>
      </c>
    </row>
    <row r="155" spans="1:16" x14ac:dyDescent="0.25">
      <c r="A155" s="36">
        <v>40.013586956521699</v>
      </c>
      <c r="B155" s="30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30">
        <f t="shared" si="179"/>
        <v>0</v>
      </c>
    </row>
    <row r="156" spans="1:16" x14ac:dyDescent="0.25">
      <c r="A156" s="36">
        <v>50</v>
      </c>
      <c r="B156" s="30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30">
        <f t="shared" si="179"/>
        <v>0</v>
      </c>
    </row>
    <row r="157" spans="1:16" x14ac:dyDescent="0.25">
      <c r="A157" s="36">
        <v>59.986413043478301</v>
      </c>
      <c r="B157" s="30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30">
        <f t="shared" si="179"/>
        <v>0</v>
      </c>
    </row>
    <row r="158" spans="1:16" x14ac:dyDescent="0.25">
      <c r="A158" s="36">
        <v>69.972826086956502</v>
      </c>
      <c r="B158" s="30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30">
        <f t="shared" si="179"/>
        <v>0</v>
      </c>
    </row>
    <row r="159" spans="1:16" x14ac:dyDescent="0.25">
      <c r="A159" s="36">
        <v>80.027173913043498</v>
      </c>
      <c r="B159" s="30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30">
        <f t="shared" si="179"/>
        <v>0</v>
      </c>
    </row>
    <row r="160" spans="1:16" x14ac:dyDescent="0.25">
      <c r="A160" s="36">
        <v>90.013586956521706</v>
      </c>
      <c r="B160" s="30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30">
        <f t="shared" si="179"/>
        <v>0</v>
      </c>
    </row>
    <row r="161" spans="1:16" x14ac:dyDescent="0.25">
      <c r="A161" s="36">
        <v>100</v>
      </c>
      <c r="B161" s="30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30">
        <f t="shared" si="179"/>
        <v>0</v>
      </c>
    </row>
    <row r="162" spans="1:16" x14ac:dyDescent="0.25">
      <c r="A162" s="35">
        <f>A161+1</f>
        <v>101</v>
      </c>
      <c r="B162" s="30">
        <f>B161</f>
        <v>0</v>
      </c>
      <c r="C162" s="30">
        <f t="shared" ref="C162" si="180">C161</f>
        <v>0</v>
      </c>
      <c r="D162" s="30">
        <f t="shared" ref="D162" si="181">D161</f>
        <v>0</v>
      </c>
      <c r="E162" s="30">
        <f t="shared" ref="E162" si="182">E161</f>
        <v>0</v>
      </c>
      <c r="F162" s="30">
        <f t="shared" ref="F162" si="183">F161</f>
        <v>0</v>
      </c>
      <c r="G162" s="30">
        <f t="shared" ref="G162" si="184">G161</f>
        <v>0</v>
      </c>
      <c r="H162" s="30">
        <f t="shared" ref="H162" si="185">H161</f>
        <v>0</v>
      </c>
      <c r="I162" s="30">
        <f t="shared" ref="I162" si="186">I161</f>
        <v>0</v>
      </c>
      <c r="J162" s="30">
        <f t="shared" ref="J162" si="187">J161</f>
        <v>0</v>
      </c>
      <c r="K162" s="30">
        <f t="shared" ref="K162" si="188">K161</f>
        <v>0</v>
      </c>
      <c r="L162" s="30">
        <f t="shared" ref="L162" si="189">L161</f>
        <v>0</v>
      </c>
      <c r="M162" s="30">
        <f t="shared" ref="M162" si="190">M161</f>
        <v>0</v>
      </c>
      <c r="N162" s="30">
        <f t="shared" ref="N162" si="191">N161</f>
        <v>0</v>
      </c>
      <c r="O162" s="30">
        <f t="shared" ref="O162" si="192">O161</f>
        <v>0</v>
      </c>
      <c r="P162" s="30">
        <f t="shared" ref="P162" si="193">P161</f>
        <v>0</v>
      </c>
    </row>
    <row r="164" spans="1:16" x14ac:dyDescent="0.25">
      <c r="A164" s="34">
        <v>7938</v>
      </c>
      <c r="B164" s="52" t="s">
        <v>1179</v>
      </c>
      <c r="C164" s="52"/>
      <c r="D164" s="52"/>
      <c r="E164" s="52"/>
      <c r="F164" s="52"/>
      <c r="G164" s="52"/>
      <c r="H164" s="52"/>
      <c r="I164" s="52"/>
      <c r="J164" s="52"/>
      <c r="K164" s="52"/>
    </row>
    <row r="165" spans="1:16" x14ac:dyDescent="0.25">
      <c r="A165" s="31"/>
      <c r="B165" s="31" t="s">
        <v>75</v>
      </c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1:16" x14ac:dyDescent="0.25">
      <c r="A166" s="31" t="s">
        <v>74</v>
      </c>
      <c r="B166" s="35">
        <f>C166-1</f>
        <v>-40.860000000000099</v>
      </c>
      <c r="C166" s="36">
        <v>-39.860000000000099</v>
      </c>
      <c r="D166" s="36">
        <v>-19.860000000000099</v>
      </c>
      <c r="E166" s="36">
        <v>40.139999999999901</v>
      </c>
      <c r="F166" s="36">
        <v>60.139999999999901</v>
      </c>
      <c r="G166" s="36">
        <v>120.14</v>
      </c>
      <c r="H166" s="36">
        <v>160.13999999999999</v>
      </c>
      <c r="I166" s="36">
        <v>170.14</v>
      </c>
      <c r="J166" s="36">
        <v>180.14</v>
      </c>
      <c r="K166" s="35">
        <f>J166+1</f>
        <v>181.14</v>
      </c>
    </row>
    <row r="167" spans="1:16" x14ac:dyDescent="0.25">
      <c r="A167" s="35">
        <f>A168-1</f>
        <v>-40.860000000000099</v>
      </c>
      <c r="B167" s="29">
        <f>B168</f>
        <v>1</v>
      </c>
      <c r="C167" s="29">
        <f t="shared" ref="C167" si="194">C168</f>
        <v>1</v>
      </c>
      <c r="D167" s="29">
        <f t="shared" ref="D167" si="195">D168</f>
        <v>1</v>
      </c>
      <c r="E167" s="29">
        <f t="shared" ref="E167" si="196">E168</f>
        <v>1</v>
      </c>
      <c r="F167" s="29">
        <f t="shared" ref="F167" si="197">F168</f>
        <v>1</v>
      </c>
      <c r="G167" s="29">
        <f t="shared" ref="G167" si="198">G168</f>
        <v>1</v>
      </c>
      <c r="H167" s="29">
        <f t="shared" ref="H167" si="199">H168</f>
        <v>0</v>
      </c>
      <c r="I167" s="29">
        <f t="shared" ref="I167" si="200">I168</f>
        <v>0</v>
      </c>
      <c r="J167" s="29">
        <f t="shared" ref="J167" si="201">J168</f>
        <v>0</v>
      </c>
      <c r="K167" s="29">
        <f t="shared" ref="K167" si="202">K168</f>
        <v>0</v>
      </c>
    </row>
    <row r="168" spans="1:16" x14ac:dyDescent="0.25">
      <c r="A168" s="36">
        <v>-39.860000000000099</v>
      </c>
      <c r="B168" s="2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29">
        <f t="shared" ref="K168:K174" si="203">J168</f>
        <v>0</v>
      </c>
    </row>
    <row r="169" spans="1:16" x14ac:dyDescent="0.25">
      <c r="A169" s="36">
        <v>-19.860000000000099</v>
      </c>
      <c r="B169" s="2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29">
        <f t="shared" si="203"/>
        <v>0</v>
      </c>
    </row>
    <row r="170" spans="1:16" x14ac:dyDescent="0.25">
      <c r="A170" s="36">
        <v>0.13999999999993001</v>
      </c>
      <c r="B170" s="2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29">
        <f t="shared" si="203"/>
        <v>0</v>
      </c>
    </row>
    <row r="171" spans="1:16" x14ac:dyDescent="0.25">
      <c r="A171" s="36">
        <v>20.139999999999901</v>
      </c>
      <c r="B171" s="2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29">
        <f t="shared" si="203"/>
        <v>0</v>
      </c>
    </row>
    <row r="172" spans="1:16" x14ac:dyDescent="0.25">
      <c r="A172" s="36">
        <v>40.139999999999901</v>
      </c>
      <c r="B172" s="2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29">
        <f t="shared" si="203"/>
        <v>0</v>
      </c>
    </row>
    <row r="173" spans="1:16" x14ac:dyDescent="0.25">
      <c r="A173" s="36">
        <v>60.139999999999901</v>
      </c>
      <c r="B173" s="2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29">
        <f t="shared" si="203"/>
        <v>0</v>
      </c>
    </row>
    <row r="174" spans="1:16" x14ac:dyDescent="0.25">
      <c r="A174" s="36">
        <v>80.139999999999901</v>
      </c>
      <c r="B174" s="2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9">
        <f t="shared" si="203"/>
        <v>0</v>
      </c>
    </row>
    <row r="175" spans="1:16" x14ac:dyDescent="0.25">
      <c r="A175" s="36">
        <v>100.14</v>
      </c>
      <c r="B175" s="2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29">
        <f>J175</f>
        <v>0</v>
      </c>
    </row>
    <row r="176" spans="1:16" x14ac:dyDescent="0.25">
      <c r="A176" s="35">
        <f>A175+1</f>
        <v>101.14</v>
      </c>
      <c r="B176" s="29">
        <f>B175</f>
        <v>0</v>
      </c>
      <c r="C176" s="29">
        <f t="shared" ref="C176" si="206">C175</f>
        <v>0</v>
      </c>
      <c r="D176" s="29">
        <f t="shared" ref="D176" si="207">D175</f>
        <v>0</v>
      </c>
      <c r="E176" s="29">
        <f t="shared" ref="E176" si="208">E175</f>
        <v>0</v>
      </c>
      <c r="F176" s="29">
        <f t="shared" ref="F176" si="209">F175</f>
        <v>0</v>
      </c>
      <c r="G176" s="29">
        <f t="shared" ref="G176" si="210">G175</f>
        <v>0</v>
      </c>
      <c r="H176" s="29">
        <f t="shared" ref="H176" si="211">H175</f>
        <v>0</v>
      </c>
      <c r="I176" s="29">
        <f t="shared" ref="I176" si="212">I175</f>
        <v>0</v>
      </c>
      <c r="J176" s="29">
        <f t="shared" ref="J176" si="213">J175</f>
        <v>0</v>
      </c>
      <c r="K176" s="29">
        <f t="shared" ref="K176" si="214">K175</f>
        <v>0</v>
      </c>
    </row>
    <row r="178" spans="1:16" x14ac:dyDescent="0.25">
      <c r="A178" s="53" t="s">
        <v>1180</v>
      </c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</row>
    <row r="179" spans="1:16" x14ac:dyDescent="0.25">
      <c r="A179" s="53" t="s">
        <v>1181</v>
      </c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</row>
    <row r="181" spans="1:16" x14ac:dyDescent="0.25">
      <c r="A181" s="34">
        <v>7842</v>
      </c>
      <c r="B181" s="52" t="s">
        <v>1239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</row>
    <row r="182" spans="1:16" x14ac:dyDescent="0.25">
      <c r="A182" s="31"/>
      <c r="B182" s="31" t="s">
        <v>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6" x14ac:dyDescent="0.25">
      <c r="A183" s="31" t="s">
        <v>26</v>
      </c>
      <c r="B183" s="29">
        <f>C183-1</f>
        <v>599</v>
      </c>
      <c r="C183" s="31">
        <v>600</v>
      </c>
      <c r="D183" s="31">
        <v>750</v>
      </c>
      <c r="E183" s="31">
        <v>1000</v>
      </c>
      <c r="F183" s="31">
        <v>1200</v>
      </c>
      <c r="G183" s="31">
        <v>1400</v>
      </c>
      <c r="H183" s="31">
        <v>1600</v>
      </c>
      <c r="I183" s="31">
        <v>1800</v>
      </c>
      <c r="J183" s="31">
        <v>2000</v>
      </c>
      <c r="K183" s="31">
        <v>2300</v>
      </c>
      <c r="L183" s="31">
        <v>2600</v>
      </c>
      <c r="M183" s="31">
        <v>2900</v>
      </c>
      <c r="N183" s="31">
        <v>3200</v>
      </c>
      <c r="O183" s="29">
        <f>N183+1</f>
        <v>3201</v>
      </c>
    </row>
    <row r="184" spans="1:16" x14ac:dyDescent="0.25">
      <c r="A184" s="35">
        <f>A185-1</f>
        <v>-1</v>
      </c>
      <c r="B184" s="30">
        <f>B185</f>
        <v>4.18952618453865</v>
      </c>
      <c r="C184" s="30">
        <f t="shared" ref="C184:O184" si="215">C185</f>
        <v>4.18952618453865</v>
      </c>
      <c r="D184" s="30">
        <f t="shared" si="215"/>
        <v>4.18952618453865</v>
      </c>
      <c r="E184" s="30">
        <f t="shared" si="215"/>
        <v>4.18952618453865</v>
      </c>
      <c r="F184" s="30">
        <f t="shared" si="215"/>
        <v>4.0897755610972597</v>
      </c>
      <c r="G184" s="30">
        <f t="shared" si="215"/>
        <v>4.0897755610972597</v>
      </c>
      <c r="H184" s="30">
        <f t="shared" si="215"/>
        <v>4.0897755610972597</v>
      </c>
      <c r="I184" s="30">
        <f t="shared" si="215"/>
        <v>4.6034912718204497</v>
      </c>
      <c r="J184" s="30">
        <f t="shared" si="215"/>
        <v>5.11221945137157</v>
      </c>
      <c r="K184" s="30">
        <f t="shared" si="215"/>
        <v>6.13466334164589</v>
      </c>
      <c r="L184" s="30">
        <f t="shared" si="215"/>
        <v>7.1571072319202003</v>
      </c>
      <c r="M184" s="30">
        <f t="shared" si="215"/>
        <v>8.1795511221945105</v>
      </c>
      <c r="N184" s="30">
        <f t="shared" si="215"/>
        <v>9.2019950124688297</v>
      </c>
      <c r="O184" s="30">
        <f t="shared" si="215"/>
        <v>9.2019950124688297</v>
      </c>
    </row>
    <row r="185" spans="1:16" x14ac:dyDescent="0.25">
      <c r="A185" s="36">
        <v>0</v>
      </c>
      <c r="B185" s="30">
        <f>C185</f>
        <v>4.18952618453865</v>
      </c>
      <c r="C185" s="1">
        <v>4.18952618453865</v>
      </c>
      <c r="D185" s="1">
        <v>4.18952618453865</v>
      </c>
      <c r="E185" s="1">
        <v>4.18952618453865</v>
      </c>
      <c r="F185" s="1">
        <v>4.0897755610972597</v>
      </c>
      <c r="G185" s="1">
        <v>4.0897755610972597</v>
      </c>
      <c r="H185" s="1">
        <v>4.0897755610972597</v>
      </c>
      <c r="I185" s="1">
        <v>4.6034912718204497</v>
      </c>
      <c r="J185" s="1">
        <v>5.11221945137157</v>
      </c>
      <c r="K185" s="1">
        <v>6.13466334164589</v>
      </c>
      <c r="L185" s="1">
        <v>7.1571072319202003</v>
      </c>
      <c r="M185" s="1">
        <v>8.1795511221945105</v>
      </c>
      <c r="N185" s="1">
        <v>9.2019950124688297</v>
      </c>
      <c r="O185" s="30">
        <f>N185</f>
        <v>9.2019950124688297</v>
      </c>
    </row>
    <row r="186" spans="1:16" x14ac:dyDescent="0.25">
      <c r="A186" s="36">
        <v>10.8016304347826</v>
      </c>
      <c r="B186" s="30">
        <f t="shared" ref="B186:B195" si="216">C186</f>
        <v>4.18952618453865</v>
      </c>
      <c r="C186" s="1">
        <v>4.18952618453865</v>
      </c>
      <c r="D186" s="1">
        <v>4.18952618453865</v>
      </c>
      <c r="E186" s="1">
        <v>4.18952618453865</v>
      </c>
      <c r="F186" s="1">
        <v>4.0897755610972597</v>
      </c>
      <c r="G186" s="1">
        <v>4.0897755610972597</v>
      </c>
      <c r="H186" s="1">
        <v>4.0897755610972597</v>
      </c>
      <c r="I186" s="1">
        <v>4.6034912718204497</v>
      </c>
      <c r="J186" s="1">
        <v>5.11221945137157</v>
      </c>
      <c r="K186" s="1">
        <v>6.13466334164589</v>
      </c>
      <c r="L186" s="1">
        <v>7.1571072319202003</v>
      </c>
      <c r="M186" s="1">
        <v>8.1795511221945105</v>
      </c>
      <c r="N186" s="1">
        <v>9.2019950124688297</v>
      </c>
      <c r="O186" s="30">
        <f t="shared" ref="O186:O195" si="217">N186</f>
        <v>9.2019950124688297</v>
      </c>
    </row>
    <row r="187" spans="1:16" x14ac:dyDescent="0.25">
      <c r="A187" s="36">
        <v>21.603260869565201</v>
      </c>
      <c r="B187" s="30">
        <f t="shared" si="216"/>
        <v>4.18952618453865</v>
      </c>
      <c r="C187" s="1">
        <v>4.18952618453865</v>
      </c>
      <c r="D187" s="1">
        <v>4.18952618453865</v>
      </c>
      <c r="E187" s="1">
        <v>4.18952618453865</v>
      </c>
      <c r="F187" s="1">
        <v>4.0897755610972597</v>
      </c>
      <c r="G187" s="1">
        <v>4.0897755610972597</v>
      </c>
      <c r="H187" s="1">
        <v>4.0897755610972597</v>
      </c>
      <c r="I187" s="1">
        <v>4.6034912718204497</v>
      </c>
      <c r="J187" s="1">
        <v>5.11221945137157</v>
      </c>
      <c r="K187" s="1">
        <v>6.13466334164589</v>
      </c>
      <c r="L187" s="1">
        <v>7.1571072319202003</v>
      </c>
      <c r="M187" s="1">
        <v>8.1795511221945105</v>
      </c>
      <c r="N187" s="1">
        <v>9.2019950124688297</v>
      </c>
      <c r="O187" s="30">
        <f t="shared" si="217"/>
        <v>9.2019950124688297</v>
      </c>
    </row>
    <row r="188" spans="1:16" x14ac:dyDescent="0.25">
      <c r="A188" s="36">
        <v>32.4048913043478</v>
      </c>
      <c r="B188" s="30">
        <f t="shared" si="216"/>
        <v>4.18952618453865</v>
      </c>
      <c r="C188" s="1">
        <v>4.18952618453865</v>
      </c>
      <c r="D188" s="1">
        <v>4.18952618453865</v>
      </c>
      <c r="E188" s="1">
        <v>4.18952618453865</v>
      </c>
      <c r="F188" s="1">
        <v>4.0897755610972597</v>
      </c>
      <c r="G188" s="1">
        <v>4.0897755610972597</v>
      </c>
      <c r="H188" s="1">
        <v>4.0897755610972597</v>
      </c>
      <c r="I188" s="1">
        <v>5.11221945137157</v>
      </c>
      <c r="J188" s="1">
        <v>5.11221945137157</v>
      </c>
      <c r="K188" s="1">
        <v>6.13466334164589</v>
      </c>
      <c r="L188" s="1">
        <v>7.1571072319202003</v>
      </c>
      <c r="M188" s="1">
        <v>8.1795511221945105</v>
      </c>
      <c r="N188" s="1">
        <v>10.224438902743101</v>
      </c>
      <c r="O188" s="30">
        <f t="shared" si="217"/>
        <v>10.224438902743101</v>
      </c>
    </row>
    <row r="189" spans="1:16" x14ac:dyDescent="0.25">
      <c r="A189" s="36">
        <v>43.274456521739097</v>
      </c>
      <c r="B189" s="30">
        <f t="shared" si="216"/>
        <v>4.2942643391521198</v>
      </c>
      <c r="C189" s="1">
        <v>4.2942643391521198</v>
      </c>
      <c r="D189" s="1">
        <v>4.2942643391521198</v>
      </c>
      <c r="E189" s="1">
        <v>4.2942643391521198</v>
      </c>
      <c r="F189" s="1">
        <v>4.59850374064838</v>
      </c>
      <c r="G189" s="1">
        <v>5.6209476309226902</v>
      </c>
      <c r="H189" s="1">
        <v>6.6433915211970103</v>
      </c>
      <c r="I189" s="1">
        <v>7.6658354114713196</v>
      </c>
      <c r="J189" s="1">
        <v>7.7655860349127197</v>
      </c>
      <c r="K189" s="1">
        <v>7.7655860349127197</v>
      </c>
      <c r="L189" s="1">
        <v>7.7655860349127197</v>
      </c>
      <c r="M189" s="1">
        <v>9.81047381546135</v>
      </c>
      <c r="N189" s="1">
        <v>10.832917705735699</v>
      </c>
      <c r="O189" s="30">
        <f t="shared" si="217"/>
        <v>10.832917705735699</v>
      </c>
    </row>
    <row r="190" spans="1:16" x14ac:dyDescent="0.25">
      <c r="A190" s="36">
        <v>54.076086956521699</v>
      </c>
      <c r="B190" s="30">
        <f t="shared" si="216"/>
        <v>4.59850374064838</v>
      </c>
      <c r="C190" s="1">
        <v>4.59850374064838</v>
      </c>
      <c r="D190" s="1">
        <v>4.59850374064838</v>
      </c>
      <c r="E190" s="1">
        <v>4.59850374064838</v>
      </c>
      <c r="F190" s="1">
        <v>6.6433915211970103</v>
      </c>
      <c r="G190" s="1">
        <v>13.386533665835399</v>
      </c>
      <c r="H190" s="1">
        <v>13.386533665835399</v>
      </c>
      <c r="I190" s="1">
        <v>13.386533665835399</v>
      </c>
      <c r="J190" s="1">
        <v>13.386533665835399</v>
      </c>
      <c r="K190" s="1">
        <v>13.386533665835399</v>
      </c>
      <c r="L190" s="1">
        <v>12.3640897755611</v>
      </c>
      <c r="M190" s="1">
        <v>11.3416458852868</v>
      </c>
      <c r="N190" s="1">
        <v>10.832917705735699</v>
      </c>
      <c r="O190" s="30">
        <f t="shared" si="217"/>
        <v>10.832917705735699</v>
      </c>
    </row>
    <row r="191" spans="1:16" x14ac:dyDescent="0.25">
      <c r="A191" s="36">
        <v>64.877717391304301</v>
      </c>
      <c r="B191" s="30">
        <f t="shared" si="216"/>
        <v>4.59850374064838</v>
      </c>
      <c r="C191" s="1">
        <v>4.59850374064838</v>
      </c>
      <c r="D191" s="1">
        <v>6.6433915211970103</v>
      </c>
      <c r="E191" s="1">
        <v>6.6433915211970103</v>
      </c>
      <c r="F191" s="1">
        <v>6.6433915211970103</v>
      </c>
      <c r="G191" s="1">
        <v>14.817955112219501</v>
      </c>
      <c r="H191" s="1">
        <v>14.817955112219501</v>
      </c>
      <c r="I191" s="1">
        <v>14.817955112219501</v>
      </c>
      <c r="J191" s="1">
        <v>14.817955112219501</v>
      </c>
      <c r="K191" s="1">
        <v>14.817955112219501</v>
      </c>
      <c r="L191" s="1">
        <v>14.817955112219501</v>
      </c>
      <c r="M191" s="1">
        <v>12.3640897755611</v>
      </c>
      <c r="N191" s="1">
        <v>10.832917705735699</v>
      </c>
      <c r="O191" s="30">
        <f t="shared" si="217"/>
        <v>10.832917705735699</v>
      </c>
    </row>
    <row r="192" spans="1:16" x14ac:dyDescent="0.25">
      <c r="A192" s="36">
        <v>75.679347826086996</v>
      </c>
      <c r="B192" s="30">
        <f t="shared" si="216"/>
        <v>14.817955112219501</v>
      </c>
      <c r="C192" s="1">
        <v>14.817955112219501</v>
      </c>
      <c r="D192" s="1">
        <v>14.817955112219501</v>
      </c>
      <c r="E192" s="1">
        <v>14.817955112219501</v>
      </c>
      <c r="F192" s="1">
        <v>14.817955112219501</v>
      </c>
      <c r="G192" s="1">
        <v>14.817955112219501</v>
      </c>
      <c r="H192" s="1">
        <v>14.817955112219501</v>
      </c>
      <c r="I192" s="1">
        <v>14.817955112219501</v>
      </c>
      <c r="J192" s="1">
        <v>14.817955112219501</v>
      </c>
      <c r="K192" s="1">
        <v>14.817955112219501</v>
      </c>
      <c r="L192" s="1">
        <v>14.817955112219501</v>
      </c>
      <c r="M192" s="1">
        <v>12.3640897755611</v>
      </c>
      <c r="N192" s="1">
        <v>10.832917705735699</v>
      </c>
      <c r="O192" s="30">
        <f t="shared" si="217"/>
        <v>10.832917705735699</v>
      </c>
    </row>
    <row r="193" spans="1:15" x14ac:dyDescent="0.25">
      <c r="A193" s="36">
        <v>90.013586956521706</v>
      </c>
      <c r="B193" s="30">
        <f t="shared" si="216"/>
        <v>14.817955112219501</v>
      </c>
      <c r="C193" s="1">
        <v>14.817955112219501</v>
      </c>
      <c r="D193" s="1">
        <v>14.817955112219501</v>
      </c>
      <c r="E193" s="1">
        <v>14.817955112219501</v>
      </c>
      <c r="F193" s="1">
        <v>14.817955112219501</v>
      </c>
      <c r="G193" s="1">
        <v>14.817955112219501</v>
      </c>
      <c r="H193" s="1">
        <v>14.817955112219501</v>
      </c>
      <c r="I193" s="1">
        <v>14.817955112219501</v>
      </c>
      <c r="J193" s="1">
        <v>14.817955112219501</v>
      </c>
      <c r="K193" s="1">
        <v>14.817955112219501</v>
      </c>
      <c r="L193" s="1">
        <v>14.817955112219501</v>
      </c>
      <c r="M193" s="1">
        <v>14.817955112219501</v>
      </c>
      <c r="N193" s="1">
        <v>10.728179551122199</v>
      </c>
      <c r="O193" s="30">
        <f t="shared" si="217"/>
        <v>10.728179551122199</v>
      </c>
    </row>
    <row r="194" spans="1:15" x14ac:dyDescent="0.25">
      <c r="A194" s="36">
        <v>105.027173913043</v>
      </c>
      <c r="B194" s="30">
        <f t="shared" si="216"/>
        <v>14.817955112219501</v>
      </c>
      <c r="C194" s="1">
        <v>14.817955112219501</v>
      </c>
      <c r="D194" s="1">
        <v>14.817955112219501</v>
      </c>
      <c r="E194" s="1">
        <v>14.817955112219501</v>
      </c>
      <c r="F194" s="1">
        <v>14.817955112219501</v>
      </c>
      <c r="G194" s="1">
        <v>14.817955112219501</v>
      </c>
      <c r="H194" s="1">
        <v>14.817955112219501</v>
      </c>
      <c r="I194" s="1">
        <v>14.817955112219501</v>
      </c>
      <c r="J194" s="1">
        <v>14.817955112219501</v>
      </c>
      <c r="K194" s="1">
        <v>14.817955112219501</v>
      </c>
      <c r="L194" s="1">
        <v>14.817955112219501</v>
      </c>
      <c r="M194" s="1">
        <v>14.817955112219501</v>
      </c>
      <c r="N194" s="1">
        <v>14.817955112219501</v>
      </c>
      <c r="O194" s="30">
        <f t="shared" si="217"/>
        <v>14.817955112219501</v>
      </c>
    </row>
    <row r="195" spans="1:15" x14ac:dyDescent="0.25">
      <c r="A195" s="36">
        <v>125</v>
      </c>
      <c r="B195" s="30">
        <f t="shared" si="216"/>
        <v>14.817955112219501</v>
      </c>
      <c r="C195" s="1">
        <v>14.817955112219501</v>
      </c>
      <c r="D195" s="1">
        <v>14.817955112219501</v>
      </c>
      <c r="E195" s="1">
        <v>14.817955112219501</v>
      </c>
      <c r="F195" s="1">
        <v>14.817955112219501</v>
      </c>
      <c r="G195" s="1">
        <v>14.817955112219501</v>
      </c>
      <c r="H195" s="1">
        <v>14.817955112219501</v>
      </c>
      <c r="I195" s="1">
        <v>14.817955112219501</v>
      </c>
      <c r="J195" s="1">
        <v>14.817955112219501</v>
      </c>
      <c r="K195" s="1">
        <v>14.817955112219501</v>
      </c>
      <c r="L195" s="1">
        <v>14.817955112219501</v>
      </c>
      <c r="M195" s="1">
        <v>14.817955112219501</v>
      </c>
      <c r="N195" s="1">
        <v>14.817955112219501</v>
      </c>
      <c r="O195" s="30">
        <f t="shared" si="217"/>
        <v>14.817955112219501</v>
      </c>
    </row>
    <row r="196" spans="1:15" x14ac:dyDescent="0.25">
      <c r="A196" s="35">
        <f>A195+1</f>
        <v>126</v>
      </c>
      <c r="B196" s="30">
        <f>B195</f>
        <v>14.817955112219501</v>
      </c>
      <c r="C196" s="30">
        <f t="shared" ref="C196:O196" si="218">C195</f>
        <v>14.817955112219501</v>
      </c>
      <c r="D196" s="30">
        <f t="shared" si="218"/>
        <v>14.817955112219501</v>
      </c>
      <c r="E196" s="30">
        <f t="shared" si="218"/>
        <v>14.817955112219501</v>
      </c>
      <c r="F196" s="30">
        <f t="shared" si="218"/>
        <v>14.817955112219501</v>
      </c>
      <c r="G196" s="30">
        <f t="shared" si="218"/>
        <v>14.817955112219501</v>
      </c>
      <c r="H196" s="30">
        <f t="shared" si="218"/>
        <v>14.817955112219501</v>
      </c>
      <c r="I196" s="30">
        <f t="shared" si="218"/>
        <v>14.817955112219501</v>
      </c>
      <c r="J196" s="30">
        <f t="shared" si="218"/>
        <v>14.817955112219501</v>
      </c>
      <c r="K196" s="30">
        <f t="shared" si="218"/>
        <v>14.817955112219501</v>
      </c>
      <c r="L196" s="30">
        <f t="shared" si="218"/>
        <v>14.817955112219501</v>
      </c>
      <c r="M196" s="30">
        <f t="shared" si="218"/>
        <v>14.817955112219501</v>
      </c>
      <c r="N196" s="30">
        <f t="shared" si="218"/>
        <v>14.817955112219501</v>
      </c>
      <c r="O196" s="30">
        <f t="shared" si="218"/>
        <v>14.817955112219501</v>
      </c>
    </row>
    <row r="198" spans="1:15" x14ac:dyDescent="0.25">
      <c r="A198" s="34">
        <v>7843</v>
      </c>
      <c r="B198" s="52" t="s">
        <v>1240</v>
      </c>
      <c r="C198" s="52"/>
      <c r="D198" s="52"/>
      <c r="E198" s="52"/>
      <c r="F198" s="52"/>
      <c r="G198" s="52"/>
      <c r="H198" s="52"/>
      <c r="I198" s="52"/>
      <c r="J198" s="52"/>
      <c r="K198" s="52"/>
    </row>
    <row r="199" spans="1:15" x14ac:dyDescent="0.25">
      <c r="A199" s="31"/>
      <c r="B199" s="31" t="s">
        <v>75</v>
      </c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1:15" x14ac:dyDescent="0.25">
      <c r="A200" s="31" t="s">
        <v>74</v>
      </c>
      <c r="B200" s="35">
        <f>C200-1</f>
        <v>-20.860000000000099</v>
      </c>
      <c r="C200" s="36">
        <v>-19.860000000000099</v>
      </c>
      <c r="D200" s="36">
        <v>0.13999999999993001</v>
      </c>
      <c r="E200" s="36">
        <v>20.139999999999901</v>
      </c>
      <c r="F200" s="36">
        <v>40.139999999999901</v>
      </c>
      <c r="G200" s="36">
        <v>100.14</v>
      </c>
      <c r="H200" s="36">
        <v>125.14</v>
      </c>
      <c r="I200" s="36">
        <v>130.13999999999999</v>
      </c>
      <c r="J200" s="36">
        <v>140.13999999999999</v>
      </c>
      <c r="K200" s="35">
        <f>J200+1</f>
        <v>141.13999999999999</v>
      </c>
    </row>
    <row r="201" spans="1:15" x14ac:dyDescent="0.25">
      <c r="A201" s="35">
        <f>A202-1</f>
        <v>-40.860000000000099</v>
      </c>
      <c r="B201" s="30">
        <f>B202</f>
        <v>0.700439453125</v>
      </c>
      <c r="C201" s="30">
        <f t="shared" ref="C201:K201" si="219">C202</f>
        <v>0.700439453125</v>
      </c>
      <c r="D201" s="30">
        <f t="shared" si="219"/>
        <v>0.900634765625</v>
      </c>
      <c r="E201" s="30">
        <f t="shared" si="219"/>
        <v>1.00048828125</v>
      </c>
      <c r="F201" s="30">
        <f t="shared" si="219"/>
        <v>1.00048828125</v>
      </c>
      <c r="G201" s="30">
        <f t="shared" si="219"/>
        <v>1.00048828125</v>
      </c>
      <c r="H201" s="30">
        <f t="shared" si="219"/>
        <v>1.00048828125</v>
      </c>
      <c r="I201" s="30">
        <f t="shared" si="219"/>
        <v>1.000732421875</v>
      </c>
      <c r="J201" s="30">
        <f t="shared" si="219"/>
        <v>1.000732421875</v>
      </c>
      <c r="K201" s="30">
        <f t="shared" si="219"/>
        <v>1.000732421875</v>
      </c>
    </row>
    <row r="202" spans="1:15" x14ac:dyDescent="0.25">
      <c r="A202" s="36">
        <v>-39.860000000000099</v>
      </c>
      <c r="B202" s="30">
        <f>C202</f>
        <v>0.700439453125</v>
      </c>
      <c r="C202" s="1">
        <v>0.700439453125</v>
      </c>
      <c r="D202" s="1">
        <v>0.900634765625</v>
      </c>
      <c r="E202" s="1">
        <v>1.00048828125</v>
      </c>
      <c r="F202" s="1">
        <v>1.00048828125</v>
      </c>
      <c r="G202" s="1">
        <v>1.00048828125</v>
      </c>
      <c r="H202" s="1">
        <v>1.00048828125</v>
      </c>
      <c r="I202" s="1">
        <v>1.000732421875</v>
      </c>
      <c r="J202" s="1">
        <v>1.000732421875</v>
      </c>
      <c r="K202" s="30">
        <f t="shared" ref="K202:K208" si="220">J202</f>
        <v>1.000732421875</v>
      </c>
    </row>
    <row r="203" spans="1:15" x14ac:dyDescent="0.25">
      <c r="A203" s="36">
        <v>-19.860000000000099</v>
      </c>
      <c r="B203" s="30">
        <f t="shared" ref="B203:B209" si="221">C203</f>
        <v>0.700439453125</v>
      </c>
      <c r="C203" s="1">
        <v>0.700439453125</v>
      </c>
      <c r="D203" s="1">
        <v>0.900634765625</v>
      </c>
      <c r="E203" s="1">
        <v>1.00048828125</v>
      </c>
      <c r="F203" s="1">
        <v>1.00048828125</v>
      </c>
      <c r="G203" s="1">
        <v>1.00048828125</v>
      </c>
      <c r="H203" s="1">
        <v>1.00048828125</v>
      </c>
      <c r="I203" s="1">
        <v>1.000732421875</v>
      </c>
      <c r="J203" s="1">
        <v>1.000732421875</v>
      </c>
      <c r="K203" s="30">
        <f t="shared" si="220"/>
        <v>1.000732421875</v>
      </c>
    </row>
    <row r="204" spans="1:15" x14ac:dyDescent="0.25">
      <c r="A204" s="36">
        <v>0.13999999999993001</v>
      </c>
      <c r="B204" s="30">
        <f t="shared" si="221"/>
        <v>1.00048828125</v>
      </c>
      <c r="C204" s="1">
        <v>1.00048828125</v>
      </c>
      <c r="D204" s="1">
        <v>1.00048828125</v>
      </c>
      <c r="E204" s="1">
        <v>1.00048828125</v>
      </c>
      <c r="F204" s="1">
        <v>1.00048828125</v>
      </c>
      <c r="G204" s="1">
        <v>1.300537109375</v>
      </c>
      <c r="H204" s="1">
        <v>1.5009765625</v>
      </c>
      <c r="I204" s="1">
        <v>1.5009765625</v>
      </c>
      <c r="J204" s="1">
        <v>1.701171875</v>
      </c>
      <c r="K204" s="30">
        <f t="shared" si="220"/>
        <v>1.701171875</v>
      </c>
    </row>
    <row r="205" spans="1:15" x14ac:dyDescent="0.25">
      <c r="A205" s="36">
        <v>20.139999999999901</v>
      </c>
      <c r="B205" s="30">
        <f t="shared" si="221"/>
        <v>1.00048828125</v>
      </c>
      <c r="C205" s="1">
        <v>1.00048828125</v>
      </c>
      <c r="D205" s="1">
        <v>1.00048828125</v>
      </c>
      <c r="E205" s="1">
        <v>1.20068359375</v>
      </c>
      <c r="F205" s="1">
        <v>1.700927734375</v>
      </c>
      <c r="G205" s="1">
        <v>2.101318359375</v>
      </c>
      <c r="H205" s="1">
        <v>2.101318359375</v>
      </c>
      <c r="I205" s="1">
        <v>2.101318359375</v>
      </c>
      <c r="J205" s="1">
        <v>5.10302734375</v>
      </c>
      <c r="K205" s="30">
        <f t="shared" si="220"/>
        <v>5.10302734375</v>
      </c>
    </row>
    <row r="206" spans="1:15" x14ac:dyDescent="0.25">
      <c r="A206" s="36">
        <v>60.139999999999901</v>
      </c>
      <c r="B206" s="30">
        <f t="shared" si="221"/>
        <v>1.00048828125</v>
      </c>
      <c r="C206" s="1">
        <v>1.00048828125</v>
      </c>
      <c r="D206" s="1">
        <v>1.00048828125</v>
      </c>
      <c r="E206" s="1">
        <v>1.5009765625</v>
      </c>
      <c r="F206" s="1">
        <v>1.701171875</v>
      </c>
      <c r="G206" s="1">
        <v>2.101318359375</v>
      </c>
      <c r="H206" s="1">
        <v>2.101318359375</v>
      </c>
      <c r="I206" s="1">
        <v>2.101318359375</v>
      </c>
      <c r="J206" s="1">
        <v>5.10302734375</v>
      </c>
      <c r="K206" s="30">
        <f t="shared" si="220"/>
        <v>5.10302734375</v>
      </c>
    </row>
    <row r="207" spans="1:15" x14ac:dyDescent="0.25">
      <c r="A207" s="36">
        <v>80.139999999999901</v>
      </c>
      <c r="B207" s="30">
        <f t="shared" si="221"/>
        <v>1.00048828125</v>
      </c>
      <c r="C207" s="1">
        <v>1.00048828125</v>
      </c>
      <c r="D207" s="1">
        <v>1.00048828125</v>
      </c>
      <c r="E207" s="1">
        <v>1.5009765625</v>
      </c>
      <c r="F207" s="1">
        <v>1.701171875</v>
      </c>
      <c r="G207" s="1">
        <v>2.201171875</v>
      </c>
      <c r="H207" s="1">
        <v>2.201171875</v>
      </c>
      <c r="I207" s="1">
        <v>3.201904296875</v>
      </c>
      <c r="J207" s="1">
        <v>5.503173828125</v>
      </c>
      <c r="K207" s="30">
        <f t="shared" si="220"/>
        <v>5.503173828125</v>
      </c>
    </row>
    <row r="208" spans="1:15" x14ac:dyDescent="0.25">
      <c r="A208" s="36">
        <v>100.14</v>
      </c>
      <c r="B208" s="30">
        <f t="shared" si="221"/>
        <v>1.00048828125</v>
      </c>
      <c r="C208" s="1">
        <v>1.00048828125</v>
      </c>
      <c r="D208" s="1">
        <v>1.00048828125</v>
      </c>
      <c r="E208" s="1">
        <v>1.5009765625</v>
      </c>
      <c r="F208" s="1">
        <v>2.0009765625</v>
      </c>
      <c r="G208" s="1">
        <v>2.0009765625</v>
      </c>
      <c r="H208" s="1">
        <v>2.001220703125</v>
      </c>
      <c r="I208" s="1">
        <v>3.001708984375</v>
      </c>
      <c r="J208" s="1">
        <v>5.0029296875</v>
      </c>
      <c r="K208" s="30">
        <f t="shared" si="220"/>
        <v>5.0029296875</v>
      </c>
    </row>
    <row r="209" spans="1:15" x14ac:dyDescent="0.25">
      <c r="A209" s="36">
        <v>170.14</v>
      </c>
      <c r="B209" s="30">
        <f t="shared" si="221"/>
        <v>1.00048828125</v>
      </c>
      <c r="C209" s="1">
        <v>1.00048828125</v>
      </c>
      <c r="D209" s="1">
        <v>1.00048828125</v>
      </c>
      <c r="E209" s="1">
        <v>1.5009765625</v>
      </c>
      <c r="F209" s="1">
        <v>2.001220703125</v>
      </c>
      <c r="G209" s="1">
        <v>2.001220703125</v>
      </c>
      <c r="H209" s="1">
        <v>3.001708984375</v>
      </c>
      <c r="I209" s="1">
        <v>5.0029296875</v>
      </c>
      <c r="J209" s="1">
        <v>5.0029296875</v>
      </c>
      <c r="K209" s="30">
        <f>J209</f>
        <v>5.0029296875</v>
      </c>
    </row>
    <row r="210" spans="1:15" x14ac:dyDescent="0.25">
      <c r="A210" s="35">
        <f>A209+1</f>
        <v>171.14</v>
      </c>
      <c r="B210" s="30">
        <f>B209</f>
        <v>1.00048828125</v>
      </c>
      <c r="C210" s="30">
        <f t="shared" ref="C210:K210" si="222">C209</f>
        <v>1.00048828125</v>
      </c>
      <c r="D210" s="30">
        <f t="shared" si="222"/>
        <v>1.00048828125</v>
      </c>
      <c r="E210" s="30">
        <f t="shared" si="222"/>
        <v>1.5009765625</v>
      </c>
      <c r="F210" s="30">
        <f t="shared" si="222"/>
        <v>2.001220703125</v>
      </c>
      <c r="G210" s="30">
        <f t="shared" si="222"/>
        <v>2.001220703125</v>
      </c>
      <c r="H210" s="30">
        <f t="shared" si="222"/>
        <v>3.001708984375</v>
      </c>
      <c r="I210" s="30">
        <f t="shared" si="222"/>
        <v>5.0029296875</v>
      </c>
      <c r="J210" s="30">
        <f t="shared" si="222"/>
        <v>5.0029296875</v>
      </c>
      <c r="K210" s="30">
        <f t="shared" si="222"/>
        <v>5.0029296875</v>
      </c>
    </row>
    <row r="212" spans="1:15" x14ac:dyDescent="0.25">
      <c r="A212" s="34">
        <v>7844</v>
      </c>
      <c r="B212" s="52" t="s">
        <v>1241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</row>
    <row r="213" spans="1:15" x14ac:dyDescent="0.25">
      <c r="A213" s="31"/>
      <c r="B213" s="31" t="s">
        <v>22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 x14ac:dyDescent="0.25">
      <c r="A214" s="31" t="s">
        <v>26</v>
      </c>
      <c r="B214" s="29">
        <f>C214-1</f>
        <v>749</v>
      </c>
      <c r="C214" s="31">
        <v>750</v>
      </c>
      <c r="D214" s="31">
        <v>1000</v>
      </c>
      <c r="E214" s="31">
        <v>1200</v>
      </c>
      <c r="F214" s="31">
        <v>1400</v>
      </c>
      <c r="G214" s="31">
        <v>1600</v>
      </c>
      <c r="H214" s="31">
        <v>1800</v>
      </c>
      <c r="I214" s="31">
        <v>2000</v>
      </c>
      <c r="J214" s="31">
        <v>2200</v>
      </c>
      <c r="K214" s="31">
        <v>2400</v>
      </c>
      <c r="L214" s="31">
        <v>2600</v>
      </c>
      <c r="M214" s="31">
        <v>2800</v>
      </c>
      <c r="N214" s="31">
        <v>3000</v>
      </c>
      <c r="O214" s="29">
        <f>N214+1</f>
        <v>3001</v>
      </c>
    </row>
    <row r="215" spans="1:15" x14ac:dyDescent="0.25">
      <c r="A215" s="35">
        <f>A216-1</f>
        <v>-1</v>
      </c>
      <c r="B215" s="30">
        <f>B216</f>
        <v>4.0897755610972597</v>
      </c>
      <c r="C215" s="30">
        <f t="shared" ref="C215:O215" si="223">C216</f>
        <v>4.0897755610972597</v>
      </c>
      <c r="D215" s="30">
        <f t="shared" si="223"/>
        <v>4.0897755610972597</v>
      </c>
      <c r="E215" s="30">
        <f t="shared" si="223"/>
        <v>4.0897755610972597</v>
      </c>
      <c r="F215" s="30">
        <f t="shared" si="223"/>
        <v>4.0897755610972597</v>
      </c>
      <c r="G215" s="30">
        <f t="shared" si="223"/>
        <v>4.18952618453865</v>
      </c>
      <c r="H215" s="30">
        <f t="shared" si="223"/>
        <v>5.21197007481297</v>
      </c>
      <c r="I215" s="30">
        <f t="shared" si="223"/>
        <v>5.21197007481297</v>
      </c>
      <c r="J215" s="30">
        <f t="shared" si="223"/>
        <v>5.7206982543640903</v>
      </c>
      <c r="K215" s="30">
        <f t="shared" si="223"/>
        <v>6.2344139650872803</v>
      </c>
      <c r="L215" s="30">
        <f t="shared" si="223"/>
        <v>7.2568578553616003</v>
      </c>
      <c r="M215" s="30">
        <f t="shared" si="223"/>
        <v>8.2793017456359106</v>
      </c>
      <c r="N215" s="30">
        <f t="shared" si="223"/>
        <v>9.3017456359102209</v>
      </c>
      <c r="O215" s="30">
        <f t="shared" si="223"/>
        <v>9.3017456359102209</v>
      </c>
    </row>
    <row r="216" spans="1:15" x14ac:dyDescent="0.25">
      <c r="A216" s="36">
        <v>0</v>
      </c>
      <c r="B216" s="30">
        <f>C216</f>
        <v>4.0897755610972597</v>
      </c>
      <c r="C216" s="1">
        <v>4.0897755610972597</v>
      </c>
      <c r="D216" s="1">
        <v>4.0897755610972597</v>
      </c>
      <c r="E216" s="1">
        <v>4.0897755610972597</v>
      </c>
      <c r="F216" s="1">
        <v>4.0897755610972597</v>
      </c>
      <c r="G216" s="1">
        <v>4.18952618453865</v>
      </c>
      <c r="H216" s="1">
        <v>5.21197007481297</v>
      </c>
      <c r="I216" s="1">
        <v>5.21197007481297</v>
      </c>
      <c r="J216" s="1">
        <v>5.7206982543640903</v>
      </c>
      <c r="K216" s="1">
        <v>6.2344139650872803</v>
      </c>
      <c r="L216" s="1">
        <v>7.2568578553616003</v>
      </c>
      <c r="M216" s="1">
        <v>8.2793017456359106</v>
      </c>
      <c r="N216" s="1">
        <v>9.3017456359102209</v>
      </c>
      <c r="O216" s="30">
        <f>N216</f>
        <v>9.3017456359102209</v>
      </c>
    </row>
    <row r="217" spans="1:15" x14ac:dyDescent="0.25">
      <c r="A217" s="36">
        <v>10.8016304347826</v>
      </c>
      <c r="B217" s="30">
        <f t="shared" ref="B217:B231" si="224">C217</f>
        <v>4.0897755610972597</v>
      </c>
      <c r="C217" s="1">
        <v>4.0897755610972597</v>
      </c>
      <c r="D217" s="1">
        <v>4.0897755610972597</v>
      </c>
      <c r="E217" s="1">
        <v>4.0897755610972597</v>
      </c>
      <c r="F217" s="1">
        <v>4.0897755610972597</v>
      </c>
      <c r="G217" s="1">
        <v>4.18952618453865</v>
      </c>
      <c r="H217" s="1">
        <v>5.21197007481297</v>
      </c>
      <c r="I217" s="1">
        <v>5.21197007481297</v>
      </c>
      <c r="J217" s="1">
        <v>5.7206982543640903</v>
      </c>
      <c r="K217" s="1">
        <v>6.2344139650872803</v>
      </c>
      <c r="L217" s="1">
        <v>7.2568578553616003</v>
      </c>
      <c r="M217" s="1">
        <v>8.2793017456359106</v>
      </c>
      <c r="N217" s="1">
        <v>9.3017456359102209</v>
      </c>
      <c r="O217" s="30">
        <f t="shared" ref="O217:O231" si="225">N217</f>
        <v>9.3017456359102209</v>
      </c>
    </row>
    <row r="218" spans="1:15" x14ac:dyDescent="0.25">
      <c r="A218" s="36">
        <v>21.603260869565201</v>
      </c>
      <c r="B218" s="30">
        <f t="shared" si="224"/>
        <v>4.0897755610972597</v>
      </c>
      <c r="C218" s="1">
        <v>4.0897755610972597</v>
      </c>
      <c r="D218" s="1">
        <v>4.0897755610972597</v>
      </c>
      <c r="E218" s="1">
        <v>4.0897755610972597</v>
      </c>
      <c r="F218" s="1">
        <v>4.0897755610972597</v>
      </c>
      <c r="G218" s="1">
        <v>4.18952618453865</v>
      </c>
      <c r="H218" s="1">
        <v>5.21197007481297</v>
      </c>
      <c r="I218" s="1">
        <v>5.21197007481297</v>
      </c>
      <c r="J218" s="1">
        <v>5.7206982543640903</v>
      </c>
      <c r="K218" s="1">
        <v>6.2344139650872803</v>
      </c>
      <c r="L218" s="1">
        <v>7.2568578553616003</v>
      </c>
      <c r="M218" s="1">
        <v>8.2793017456359106</v>
      </c>
      <c r="N218" s="1">
        <v>9.3017456359102209</v>
      </c>
      <c r="O218" s="30">
        <f t="shared" si="225"/>
        <v>9.3017456359102209</v>
      </c>
    </row>
    <row r="219" spans="1:15" x14ac:dyDescent="0.25">
      <c r="A219" s="36">
        <v>32.4048913043478</v>
      </c>
      <c r="B219" s="30">
        <f t="shared" si="224"/>
        <v>4.0897755610972597</v>
      </c>
      <c r="C219" s="1">
        <v>4.0897755610972597</v>
      </c>
      <c r="D219" s="1">
        <v>4.0897755610972597</v>
      </c>
      <c r="E219" s="1">
        <v>4.0897755610972597</v>
      </c>
      <c r="F219" s="1">
        <v>4.0897755610972597</v>
      </c>
      <c r="G219" s="1">
        <v>4.18952618453865</v>
      </c>
      <c r="H219" s="1">
        <v>5.21197007481297</v>
      </c>
      <c r="I219" s="1">
        <v>5.21197007481297</v>
      </c>
      <c r="J219" s="1">
        <v>5.7206982543640903</v>
      </c>
      <c r="K219" s="1">
        <v>6.2344139650872803</v>
      </c>
      <c r="L219" s="1">
        <v>7.2568578553616003</v>
      </c>
      <c r="M219" s="1">
        <v>8.2793017456359106</v>
      </c>
      <c r="N219" s="1">
        <v>9.3017456359102209</v>
      </c>
      <c r="O219" s="30">
        <f t="shared" si="225"/>
        <v>9.3017456359102209</v>
      </c>
    </row>
    <row r="220" spans="1:15" x14ac:dyDescent="0.25">
      <c r="A220" s="36">
        <v>43.274456521739097</v>
      </c>
      <c r="B220" s="30">
        <f t="shared" si="224"/>
        <v>4.0897755610972597</v>
      </c>
      <c r="C220" s="1">
        <v>4.0897755610972597</v>
      </c>
      <c r="D220" s="1">
        <v>4.0897755610972597</v>
      </c>
      <c r="E220" s="1">
        <v>4.0897755610972597</v>
      </c>
      <c r="F220" s="1">
        <v>4.0897755610972597</v>
      </c>
      <c r="G220" s="1">
        <v>4.18952618453865</v>
      </c>
      <c r="H220" s="1">
        <v>5.21197007481297</v>
      </c>
      <c r="I220" s="1">
        <v>5.21197007481297</v>
      </c>
      <c r="J220" s="1">
        <v>5.7206982543640903</v>
      </c>
      <c r="K220" s="1">
        <v>6.2344139650872803</v>
      </c>
      <c r="L220" s="1">
        <v>7.2568578553616003</v>
      </c>
      <c r="M220" s="1">
        <v>8.2793017456359106</v>
      </c>
      <c r="N220" s="1">
        <v>9.3017456359102209</v>
      </c>
      <c r="O220" s="30">
        <f t="shared" si="225"/>
        <v>9.3017456359102209</v>
      </c>
    </row>
    <row r="221" spans="1:15" x14ac:dyDescent="0.25">
      <c r="A221" s="36">
        <v>54.076086956521699</v>
      </c>
      <c r="B221" s="30">
        <f t="shared" si="224"/>
        <v>7.1521197007481296</v>
      </c>
      <c r="C221" s="1">
        <v>7.1521197007481296</v>
      </c>
      <c r="D221" s="1">
        <v>7.1521197007481296</v>
      </c>
      <c r="E221" s="1">
        <v>7.1521197007481296</v>
      </c>
      <c r="F221" s="1">
        <v>7.1521197007481296</v>
      </c>
      <c r="G221" s="1">
        <v>7.1521197007481296</v>
      </c>
      <c r="H221" s="1">
        <v>8.1745635910224408</v>
      </c>
      <c r="I221" s="1">
        <v>8.1745635910224408</v>
      </c>
      <c r="J221" s="1">
        <v>9.7107231920199499</v>
      </c>
      <c r="K221" s="1">
        <v>10.2194513715711</v>
      </c>
      <c r="L221" s="1">
        <v>11.2418952618454</v>
      </c>
      <c r="M221" s="1">
        <v>12.2643391521197</v>
      </c>
      <c r="N221" s="1">
        <v>14.309226932668301</v>
      </c>
      <c r="O221" s="30">
        <f t="shared" si="225"/>
        <v>14.309226932668301</v>
      </c>
    </row>
    <row r="222" spans="1:15" x14ac:dyDescent="0.25">
      <c r="A222" s="36">
        <v>64.877717391304301</v>
      </c>
      <c r="B222" s="30">
        <f t="shared" si="224"/>
        <v>20.438902743142101</v>
      </c>
      <c r="C222" s="1">
        <v>20.438902743142101</v>
      </c>
      <c r="D222" s="1">
        <v>20.438902743142101</v>
      </c>
      <c r="E222" s="1">
        <v>20.438902743142101</v>
      </c>
      <c r="F222" s="1">
        <v>20.438902743142101</v>
      </c>
      <c r="G222" s="1">
        <v>20.438902743142101</v>
      </c>
      <c r="H222" s="1">
        <v>20.438902743142101</v>
      </c>
      <c r="I222" s="1">
        <v>20.438902743142101</v>
      </c>
      <c r="J222" s="1">
        <v>20.438902743142101</v>
      </c>
      <c r="K222" s="1">
        <v>20.438902743142101</v>
      </c>
      <c r="L222" s="1">
        <v>20.438902743142101</v>
      </c>
      <c r="M222" s="1">
        <v>20.438902743142101</v>
      </c>
      <c r="N222" s="1">
        <v>20.438902743142101</v>
      </c>
      <c r="O222" s="30">
        <f t="shared" si="225"/>
        <v>20.438902743142101</v>
      </c>
    </row>
    <row r="223" spans="1:15" x14ac:dyDescent="0.25">
      <c r="A223" s="36">
        <v>75.679347826086996</v>
      </c>
      <c r="B223" s="30">
        <f t="shared" si="224"/>
        <v>20.438902743142101</v>
      </c>
      <c r="C223" s="1">
        <v>20.438902743142101</v>
      </c>
      <c r="D223" s="1">
        <v>20.438902743142101</v>
      </c>
      <c r="E223" s="1">
        <v>20.438902743142101</v>
      </c>
      <c r="F223" s="1">
        <v>20.438902743142101</v>
      </c>
      <c r="G223" s="1">
        <v>20.438902743142101</v>
      </c>
      <c r="H223" s="1">
        <v>20.438902743142101</v>
      </c>
      <c r="I223" s="1">
        <v>20.438902743142101</v>
      </c>
      <c r="J223" s="1">
        <v>20.438902743142101</v>
      </c>
      <c r="K223" s="1">
        <v>20.438902743142101</v>
      </c>
      <c r="L223" s="1">
        <v>20.438902743142101</v>
      </c>
      <c r="M223" s="1">
        <v>20.438902743142101</v>
      </c>
      <c r="N223" s="1">
        <v>20.438902743142101</v>
      </c>
      <c r="O223" s="30">
        <f t="shared" si="225"/>
        <v>20.438902743142101</v>
      </c>
    </row>
    <row r="224" spans="1:15" x14ac:dyDescent="0.25">
      <c r="A224" s="36">
        <v>83.016304347826093</v>
      </c>
      <c r="B224" s="30">
        <f t="shared" si="224"/>
        <v>20.438902743142101</v>
      </c>
      <c r="C224" s="1">
        <v>20.438902743142101</v>
      </c>
      <c r="D224" s="1">
        <v>20.438902743142101</v>
      </c>
      <c r="E224" s="1">
        <v>20.438902743142101</v>
      </c>
      <c r="F224" s="1">
        <v>20.438902743142101</v>
      </c>
      <c r="G224" s="1">
        <v>20.438902743142101</v>
      </c>
      <c r="H224" s="1">
        <v>20.438902743142101</v>
      </c>
      <c r="I224" s="1">
        <v>20.438902743142101</v>
      </c>
      <c r="J224" s="1">
        <v>20.438902743142101</v>
      </c>
      <c r="K224" s="1">
        <v>20.438902743142101</v>
      </c>
      <c r="L224" s="1">
        <v>20.438902743142101</v>
      </c>
      <c r="M224" s="1">
        <v>20.438902743142101</v>
      </c>
      <c r="N224" s="1">
        <v>20.438902743142101</v>
      </c>
      <c r="O224" s="30">
        <f t="shared" si="225"/>
        <v>20.438902743142101</v>
      </c>
    </row>
    <row r="225" spans="1:15" x14ac:dyDescent="0.25">
      <c r="A225" s="36">
        <v>94.972826086956502</v>
      </c>
      <c r="B225" s="30">
        <f t="shared" si="224"/>
        <v>20.438902743142101</v>
      </c>
      <c r="C225" s="1">
        <v>20.438902743142101</v>
      </c>
      <c r="D225" s="1">
        <v>20.438902743142101</v>
      </c>
      <c r="E225" s="1">
        <v>20.438902743142101</v>
      </c>
      <c r="F225" s="1">
        <v>20.438902743142101</v>
      </c>
      <c r="G225" s="1">
        <v>20.438902743142101</v>
      </c>
      <c r="H225" s="1">
        <v>20.438902743142101</v>
      </c>
      <c r="I225" s="1">
        <v>20.438902743142101</v>
      </c>
      <c r="J225" s="1">
        <v>20.438902743142101</v>
      </c>
      <c r="K225" s="1">
        <v>20.438902743142101</v>
      </c>
      <c r="L225" s="1">
        <v>20.438902743142101</v>
      </c>
      <c r="M225" s="1">
        <v>20.438902743142101</v>
      </c>
      <c r="N225" s="1">
        <v>20.438902743142101</v>
      </c>
      <c r="O225" s="30">
        <f t="shared" si="225"/>
        <v>20.438902743142101</v>
      </c>
    </row>
    <row r="226" spans="1:15" x14ac:dyDescent="0.25">
      <c r="A226" s="36">
        <v>101.970108695652</v>
      </c>
      <c r="B226" s="30">
        <f t="shared" si="224"/>
        <v>20.438902743142101</v>
      </c>
      <c r="C226" s="1">
        <v>20.438902743142101</v>
      </c>
      <c r="D226" s="1">
        <v>20.438902743142101</v>
      </c>
      <c r="E226" s="1">
        <v>20.438902743142101</v>
      </c>
      <c r="F226" s="1">
        <v>20.438902743142101</v>
      </c>
      <c r="G226" s="1">
        <v>20.438902743142101</v>
      </c>
      <c r="H226" s="1">
        <v>20.438902743142101</v>
      </c>
      <c r="I226" s="1">
        <v>20.438902743142101</v>
      </c>
      <c r="J226" s="1">
        <v>20.438902743142101</v>
      </c>
      <c r="K226" s="1">
        <v>20.438902743142101</v>
      </c>
      <c r="L226" s="1">
        <v>20.438902743142101</v>
      </c>
      <c r="M226" s="1">
        <v>20.438902743142101</v>
      </c>
      <c r="N226" s="1">
        <v>20.438902743142101</v>
      </c>
      <c r="O226" s="30">
        <f t="shared" si="225"/>
        <v>20.438902743142101</v>
      </c>
    </row>
    <row r="227" spans="1:15" x14ac:dyDescent="0.25">
      <c r="A227" s="36">
        <v>109.986413043478</v>
      </c>
      <c r="B227" s="30">
        <f t="shared" si="224"/>
        <v>20.438902743142101</v>
      </c>
      <c r="C227" s="1">
        <v>20.438902743142101</v>
      </c>
      <c r="D227" s="1">
        <v>20.438902743142101</v>
      </c>
      <c r="E227" s="1">
        <v>20.438902743142101</v>
      </c>
      <c r="F227" s="1">
        <v>20.438902743142101</v>
      </c>
      <c r="G227" s="1">
        <v>20.438902743142101</v>
      </c>
      <c r="H227" s="1">
        <v>20.438902743142101</v>
      </c>
      <c r="I227" s="1">
        <v>20.438902743142101</v>
      </c>
      <c r="J227" s="1">
        <v>20.438902743142101</v>
      </c>
      <c r="K227" s="1">
        <v>20.438902743142101</v>
      </c>
      <c r="L227" s="1">
        <v>20.438902743142101</v>
      </c>
      <c r="M227" s="1">
        <v>20.438902743142101</v>
      </c>
      <c r="N227" s="1">
        <v>20.438902743142101</v>
      </c>
      <c r="O227" s="30">
        <f t="shared" si="225"/>
        <v>20.438902743142101</v>
      </c>
    </row>
    <row r="228" spans="1:15" x14ac:dyDescent="0.25">
      <c r="A228" s="36">
        <v>119.972826086957</v>
      </c>
      <c r="B228" s="30">
        <f t="shared" si="224"/>
        <v>20.438902743142101</v>
      </c>
      <c r="C228" s="1">
        <v>20.438902743142101</v>
      </c>
      <c r="D228" s="1">
        <v>20.438902743142101</v>
      </c>
      <c r="E228" s="1">
        <v>20.438902743142101</v>
      </c>
      <c r="F228" s="1">
        <v>20.438902743142101</v>
      </c>
      <c r="G228" s="1">
        <v>20.438902743142101</v>
      </c>
      <c r="H228" s="1">
        <v>20.438902743142101</v>
      </c>
      <c r="I228" s="1">
        <v>20.438902743142101</v>
      </c>
      <c r="J228" s="1">
        <v>20.438902743142101</v>
      </c>
      <c r="K228" s="1">
        <v>20.438902743142101</v>
      </c>
      <c r="L228" s="1">
        <v>20.438902743142101</v>
      </c>
      <c r="M228" s="1">
        <v>20.438902743142101</v>
      </c>
      <c r="N228" s="1">
        <v>20.438902743142101</v>
      </c>
      <c r="O228" s="30">
        <f t="shared" si="225"/>
        <v>20.438902743142101</v>
      </c>
    </row>
    <row r="229" spans="1:15" x14ac:dyDescent="0.25">
      <c r="A229" s="36">
        <v>130.02717391304299</v>
      </c>
      <c r="B229" s="30">
        <f t="shared" si="224"/>
        <v>20.438902743142101</v>
      </c>
      <c r="C229" s="1">
        <v>20.438902743142101</v>
      </c>
      <c r="D229" s="1">
        <v>20.438902743142101</v>
      </c>
      <c r="E229" s="1">
        <v>20.438902743142101</v>
      </c>
      <c r="F229" s="1">
        <v>20.438902743142101</v>
      </c>
      <c r="G229" s="1">
        <v>20.438902743142101</v>
      </c>
      <c r="H229" s="1">
        <v>20.438902743142101</v>
      </c>
      <c r="I229" s="1">
        <v>20.438902743142101</v>
      </c>
      <c r="J229" s="1">
        <v>20.438902743142101</v>
      </c>
      <c r="K229" s="1">
        <v>20.438902743142101</v>
      </c>
      <c r="L229" s="1">
        <v>20.438902743142101</v>
      </c>
      <c r="M229" s="1">
        <v>20.438902743142101</v>
      </c>
      <c r="N229" s="1">
        <v>20.438902743142101</v>
      </c>
      <c r="O229" s="30">
        <f t="shared" si="225"/>
        <v>20.438902743142101</v>
      </c>
    </row>
    <row r="230" spans="1:15" x14ac:dyDescent="0.25">
      <c r="A230" s="36">
        <v>140.013586956522</v>
      </c>
      <c r="B230" s="30">
        <f t="shared" si="224"/>
        <v>20.438902743142101</v>
      </c>
      <c r="C230" s="1">
        <v>20.438902743142101</v>
      </c>
      <c r="D230" s="1">
        <v>20.438902743142101</v>
      </c>
      <c r="E230" s="1">
        <v>20.438902743142101</v>
      </c>
      <c r="F230" s="1">
        <v>20.438902743142101</v>
      </c>
      <c r="G230" s="1">
        <v>20.438902743142101</v>
      </c>
      <c r="H230" s="1">
        <v>20.438902743142101</v>
      </c>
      <c r="I230" s="1">
        <v>20.438902743142101</v>
      </c>
      <c r="J230" s="1">
        <v>20.438902743142101</v>
      </c>
      <c r="K230" s="1">
        <v>20.438902743142101</v>
      </c>
      <c r="L230" s="1">
        <v>20.438902743142101</v>
      </c>
      <c r="M230" s="1">
        <v>20.438902743142101</v>
      </c>
      <c r="N230" s="1">
        <v>20.438902743142101</v>
      </c>
      <c r="O230" s="30">
        <f t="shared" si="225"/>
        <v>20.438902743142101</v>
      </c>
    </row>
    <row r="231" spans="1:15" x14ac:dyDescent="0.25">
      <c r="A231" s="36">
        <v>150</v>
      </c>
      <c r="B231" s="30">
        <f t="shared" si="224"/>
        <v>20.438902743142101</v>
      </c>
      <c r="C231" s="1">
        <v>20.438902743142101</v>
      </c>
      <c r="D231" s="1">
        <v>20.438902743142101</v>
      </c>
      <c r="E231" s="1">
        <v>20.438902743142101</v>
      </c>
      <c r="F231" s="1">
        <v>20.438902743142101</v>
      </c>
      <c r="G231" s="1">
        <v>20.438902743142101</v>
      </c>
      <c r="H231" s="1">
        <v>20.438902743142101</v>
      </c>
      <c r="I231" s="1">
        <v>20.438902743142101</v>
      </c>
      <c r="J231" s="1">
        <v>20.438902743142101</v>
      </c>
      <c r="K231" s="1">
        <v>20.438902743142101</v>
      </c>
      <c r="L231" s="1">
        <v>20.438902743142101</v>
      </c>
      <c r="M231" s="1">
        <v>20.438902743142101</v>
      </c>
      <c r="N231" s="1">
        <v>20.438902743142101</v>
      </c>
      <c r="O231" s="30">
        <f t="shared" si="225"/>
        <v>20.438902743142101</v>
      </c>
    </row>
    <row r="232" spans="1:15" x14ac:dyDescent="0.25">
      <c r="A232" s="35">
        <f>A231+1</f>
        <v>151</v>
      </c>
      <c r="B232" s="30">
        <f>B231</f>
        <v>20.438902743142101</v>
      </c>
      <c r="C232" s="30">
        <f t="shared" ref="C232:O232" si="226">C231</f>
        <v>20.438902743142101</v>
      </c>
      <c r="D232" s="30">
        <f t="shared" si="226"/>
        <v>20.438902743142101</v>
      </c>
      <c r="E232" s="30">
        <f t="shared" si="226"/>
        <v>20.438902743142101</v>
      </c>
      <c r="F232" s="30">
        <f t="shared" si="226"/>
        <v>20.438902743142101</v>
      </c>
      <c r="G232" s="30">
        <f t="shared" si="226"/>
        <v>20.438902743142101</v>
      </c>
      <c r="H232" s="30">
        <f t="shared" si="226"/>
        <v>20.438902743142101</v>
      </c>
      <c r="I232" s="30">
        <f t="shared" si="226"/>
        <v>20.438902743142101</v>
      </c>
      <c r="J232" s="30">
        <f t="shared" si="226"/>
        <v>20.438902743142101</v>
      </c>
      <c r="K232" s="30">
        <f t="shared" si="226"/>
        <v>20.438902743142101</v>
      </c>
      <c r="L232" s="30">
        <f t="shared" si="226"/>
        <v>20.438902743142101</v>
      </c>
      <c r="M232" s="30">
        <f t="shared" si="226"/>
        <v>20.438902743142101</v>
      </c>
      <c r="N232" s="30">
        <f t="shared" si="226"/>
        <v>20.438902743142101</v>
      </c>
      <c r="O232" s="30">
        <f t="shared" si="226"/>
        <v>20.438902743142101</v>
      </c>
    </row>
    <row r="234" spans="1:15" x14ac:dyDescent="0.25">
      <c r="A234" s="34">
        <v>7845</v>
      </c>
      <c r="B234" s="52" t="s">
        <v>1242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</row>
    <row r="235" spans="1:15" x14ac:dyDescent="0.25">
      <c r="A235" s="31"/>
      <c r="B235" s="31" t="s">
        <v>74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5" x14ac:dyDescent="0.25">
      <c r="A236" s="31" t="s">
        <v>1185</v>
      </c>
      <c r="B236" s="35">
        <f>C236-1</f>
        <v>-40.860000000000099</v>
      </c>
      <c r="C236" s="36">
        <v>-39.860000000000099</v>
      </c>
      <c r="D236" s="36">
        <v>-19.860000000000099</v>
      </c>
      <c r="E236" s="36">
        <v>0.13999999999993001</v>
      </c>
      <c r="F236" s="36">
        <v>20.139999999999901</v>
      </c>
      <c r="G236" s="36">
        <v>40.139999999999901</v>
      </c>
      <c r="H236" s="36">
        <v>60.139999999999901</v>
      </c>
      <c r="I236" s="36">
        <v>70.139999999999901</v>
      </c>
      <c r="J236" s="36">
        <v>77.139999999999901</v>
      </c>
      <c r="K236" s="36">
        <v>170.14</v>
      </c>
      <c r="L236" s="36">
        <v>180.14</v>
      </c>
      <c r="M236" s="35">
        <f>L236+1</f>
        <v>181.14</v>
      </c>
    </row>
    <row r="237" spans="1:15" x14ac:dyDescent="0.25">
      <c r="A237" s="30">
        <f>A238-1</f>
        <v>8.8203128538054401</v>
      </c>
      <c r="B237" s="30">
        <f>B238</f>
        <v>1.00048828125</v>
      </c>
      <c r="C237" s="30">
        <f t="shared" ref="C237:M237" si="227">C238</f>
        <v>1.00048828125</v>
      </c>
      <c r="D237" s="30">
        <f t="shared" si="227"/>
        <v>1.00048828125</v>
      </c>
      <c r="E237" s="30">
        <f t="shared" si="227"/>
        <v>1.00048828125</v>
      </c>
      <c r="F237" s="30">
        <f t="shared" si="227"/>
        <v>1.00048828125</v>
      </c>
      <c r="G237" s="30">
        <f t="shared" si="227"/>
        <v>1.20068359375</v>
      </c>
      <c r="H237" s="30">
        <f t="shared" si="227"/>
        <v>2.001220703125</v>
      </c>
      <c r="I237" s="30">
        <f t="shared" si="227"/>
        <v>3.001708984375</v>
      </c>
      <c r="J237" s="30">
        <f t="shared" si="227"/>
        <v>5.0029296875</v>
      </c>
      <c r="K237" s="30">
        <f t="shared" si="227"/>
        <v>5.0029296875</v>
      </c>
      <c r="L237" s="30">
        <f t="shared" si="227"/>
        <v>5.0029296875</v>
      </c>
      <c r="M237" s="30">
        <f t="shared" si="227"/>
        <v>5.0029296875</v>
      </c>
    </row>
    <row r="238" spans="1:15" x14ac:dyDescent="0.25">
      <c r="A238" s="32">
        <v>9.8203128538054401</v>
      </c>
      <c r="B238" s="30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30">
        <f t="shared" ref="M238:M241" si="228">L238</f>
        <v>5.0029296875</v>
      </c>
    </row>
    <row r="239" spans="1:15" x14ac:dyDescent="0.25">
      <c r="A239" s="32">
        <v>10.312500371537899</v>
      </c>
      <c r="B239" s="30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30">
        <f t="shared" si="228"/>
        <v>5.0029296875</v>
      </c>
    </row>
    <row r="240" spans="1:15" x14ac:dyDescent="0.25">
      <c r="A240" s="32">
        <v>10.804687889270401</v>
      </c>
      <c r="B240" s="30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30">
        <f t="shared" si="228"/>
        <v>5.0029296875</v>
      </c>
    </row>
    <row r="241" spans="1:13" x14ac:dyDescent="0.25">
      <c r="A241" s="32">
        <v>11.296875407002901</v>
      </c>
      <c r="B241" s="30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30">
        <f t="shared" si="228"/>
        <v>5.0029296875</v>
      </c>
    </row>
    <row r="242" spans="1:13" x14ac:dyDescent="0.25">
      <c r="A242" s="32">
        <v>12.7734379602004</v>
      </c>
      <c r="B242" s="30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30">
        <f>L242</f>
        <v>5.0029296875</v>
      </c>
    </row>
    <row r="243" spans="1:13" x14ac:dyDescent="0.25">
      <c r="A243" s="30">
        <f>A242+1</f>
        <v>13.7734379602004</v>
      </c>
      <c r="B243" s="30">
        <f>B242</f>
        <v>5.0029296875</v>
      </c>
      <c r="C243" s="30">
        <f t="shared" ref="C243:M243" si="230">C242</f>
        <v>5.0029296875</v>
      </c>
      <c r="D243" s="30">
        <f t="shared" si="230"/>
        <v>5.0029296875</v>
      </c>
      <c r="E243" s="30">
        <f t="shared" si="230"/>
        <v>5.0029296875</v>
      </c>
      <c r="F243" s="30">
        <f t="shared" si="230"/>
        <v>5.0029296875</v>
      </c>
      <c r="G243" s="30">
        <f t="shared" si="230"/>
        <v>5.0029296875</v>
      </c>
      <c r="H243" s="30">
        <f t="shared" si="230"/>
        <v>5.0029296875</v>
      </c>
      <c r="I243" s="30">
        <f t="shared" si="230"/>
        <v>5.0029296875</v>
      </c>
      <c r="J243" s="30">
        <f t="shared" si="230"/>
        <v>5.0029296875</v>
      </c>
      <c r="K243" s="30">
        <f t="shared" si="230"/>
        <v>5.0029296875</v>
      </c>
      <c r="L243" s="30">
        <f t="shared" si="230"/>
        <v>5.0029296875</v>
      </c>
      <c r="M243" s="30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27.5703125" style="7" bestFit="1" customWidth="1"/>
    <col min="2" max="2" width="12.85546875" style="7" bestFit="1" customWidth="1"/>
    <col min="3" max="3" width="16.42578125" style="7" bestFit="1" customWidth="1"/>
    <col min="4" max="4" width="16.140625" style="7" bestFit="1" customWidth="1"/>
    <col min="5" max="5" width="15.85546875" style="7" bestFit="1" customWidth="1"/>
    <col min="6" max="6" width="7.7109375" style="7" bestFit="1" customWidth="1"/>
    <col min="7" max="7" width="24.85546875" style="7" bestFit="1" customWidth="1"/>
    <col min="8" max="8" width="8" style="7" bestFit="1" customWidth="1"/>
    <col min="9" max="9" width="6" style="7" bestFit="1" customWidth="1"/>
    <col min="10" max="10" width="21.85546875" style="7" bestFit="1" customWidth="1"/>
    <col min="11" max="11" width="8.5703125" style="7" bestFit="1" customWidth="1"/>
    <col min="12" max="12" width="15.140625" style="7" bestFit="1" customWidth="1"/>
    <col min="13" max="19" width="6" style="7" bestFit="1" customWidth="1"/>
    <col min="20" max="16384" width="8.85546875" style="7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50</v>
      </c>
    </row>
    <row r="3" spans="1:14" x14ac:dyDescent="0.25">
      <c r="A3" s="3" t="s">
        <v>1127</v>
      </c>
      <c r="B3" s="3">
        <v>197</v>
      </c>
    </row>
    <row r="11" spans="1:14" x14ac:dyDescent="0.25">
      <c r="A11" s="51" t="s">
        <v>1107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</row>
    <row r="12" spans="1:14" x14ac:dyDescent="0.25">
      <c r="A12" s="3" t="s">
        <v>1098</v>
      </c>
      <c r="B12" s="24">
        <v>13.9</v>
      </c>
      <c r="D12" s="11" t="s">
        <v>1103</v>
      </c>
      <c r="E12" s="25">
        <f>B12*6894.76</f>
        <v>95837.164000000004</v>
      </c>
      <c r="G12" s="11" t="s">
        <v>1102</v>
      </c>
      <c r="H12" s="11">
        <v>287.05799999999999</v>
      </c>
      <c r="J12" s="11" t="s">
        <v>1101</v>
      </c>
      <c r="K12" s="26">
        <f>H13*0.062428</f>
        <v>6.4452684319526762E-2</v>
      </c>
      <c r="N12" s="27"/>
    </row>
    <row r="13" spans="1:14" x14ac:dyDescent="0.25">
      <c r="A13" s="3" t="s">
        <v>1128</v>
      </c>
      <c r="B13" s="24">
        <v>122.4</v>
      </c>
      <c r="D13" s="11" t="s">
        <v>1104</v>
      </c>
      <c r="E13" s="25">
        <f>CONVERT(B13,"F","K")</f>
        <v>323.37222222222221</v>
      </c>
      <c r="G13" s="11" t="s">
        <v>1105</v>
      </c>
      <c r="H13" s="28">
        <f>E12/(H12*E13)</f>
        <v>1.0324323111348557</v>
      </c>
      <c r="J13" s="11" t="s">
        <v>1106</v>
      </c>
      <c r="K13" s="11">
        <f>IF(K12&lt;='Internal Flash'!A639,ROUND(_xll.Interp1d(-1,'Internal Flash'!$A$634:$A$639,'Internal Flash'!$B$634:$B$639,$K$12),0),0)</f>
        <v>1</v>
      </c>
      <c r="L13" s="7" t="s">
        <v>1108</v>
      </c>
    </row>
    <row r="17" spans="1:19" x14ac:dyDescent="0.25">
      <c r="A17" s="54" t="s">
        <v>1238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</row>
    <row r="18" spans="1:19" x14ac:dyDescent="0.25">
      <c r="A18" s="41" t="s">
        <v>1112</v>
      </c>
      <c r="B18" s="42">
        <f>'CSP5'!B64</f>
        <v>-1</v>
      </c>
      <c r="C18" s="42">
        <f>'CSP5'!C64</f>
        <v>0</v>
      </c>
      <c r="D18" s="42">
        <f>'CSP5'!D64</f>
        <v>10</v>
      </c>
      <c r="E18" s="42">
        <f>'CSP5'!E64</f>
        <v>20</v>
      </c>
      <c r="F18" s="42">
        <f>'CSP5'!F64</f>
        <v>30</v>
      </c>
      <c r="G18" s="42">
        <f>'CSP5'!G64</f>
        <v>45</v>
      </c>
      <c r="H18" s="42">
        <f>'CSP5'!H64</f>
        <v>55</v>
      </c>
      <c r="I18" s="42">
        <f>'CSP5'!I64</f>
        <v>65</v>
      </c>
      <c r="J18" s="42">
        <f>'CSP5'!J64</f>
        <v>75</v>
      </c>
      <c r="K18" s="42">
        <f>'CSP5'!K64</f>
        <v>85</v>
      </c>
      <c r="L18" s="42">
        <f>'CSP5'!L64</f>
        <v>95</v>
      </c>
      <c r="M18" s="42">
        <f>'CSP5'!M64</f>
        <v>110</v>
      </c>
      <c r="N18" s="42">
        <f>'CSP5'!N64</f>
        <v>120</v>
      </c>
      <c r="O18" s="42">
        <f>'CSP5'!O64</f>
        <v>125</v>
      </c>
      <c r="P18" s="42">
        <f>'CSP5'!P64</f>
        <v>130</v>
      </c>
      <c r="Q18" s="42">
        <f>'CSP5'!Q64</f>
        <v>135</v>
      </c>
      <c r="R18" s="42">
        <f>'CSP5'!R64</f>
        <v>140</v>
      </c>
      <c r="S18" s="43">
        <f>'CSP5'!S64</f>
        <v>141</v>
      </c>
    </row>
    <row r="19" spans="1:19" x14ac:dyDescent="0.25">
      <c r="A19" s="44" t="s">
        <v>1113</v>
      </c>
      <c r="B19" s="7">
        <f>'CSP5'!B89</f>
        <v>-1</v>
      </c>
      <c r="C19" s="7">
        <f>'CSP5'!C89</f>
        <v>0</v>
      </c>
      <c r="D19" s="7">
        <f>'CSP5'!D89</f>
        <v>10</v>
      </c>
      <c r="E19" s="7">
        <f>'CSP5'!E89</f>
        <v>20</v>
      </c>
      <c r="F19" s="7">
        <f>'CSP5'!F89</f>
        <v>30</v>
      </c>
      <c r="G19" s="7">
        <f>'CSP5'!G89</f>
        <v>40</v>
      </c>
      <c r="H19" s="7">
        <f>'CSP5'!H89</f>
        <v>55</v>
      </c>
      <c r="I19" s="7">
        <f>'CSP5'!I89</f>
        <v>65</v>
      </c>
      <c r="J19" s="7">
        <f>'CSP5'!J89</f>
        <v>75</v>
      </c>
      <c r="K19" s="7">
        <f>'CSP5'!K89</f>
        <v>85</v>
      </c>
      <c r="L19" s="7">
        <f>'CSP5'!L89</f>
        <v>95</v>
      </c>
      <c r="M19" s="7">
        <f>'CSP5'!M89</f>
        <v>110</v>
      </c>
      <c r="N19" s="7">
        <f>'CSP5'!N89</f>
        <v>120</v>
      </c>
      <c r="O19" s="7">
        <f>'CSP5'!O89</f>
        <v>125</v>
      </c>
      <c r="P19" s="7">
        <f>'CSP5'!P89</f>
        <v>130</v>
      </c>
      <c r="Q19" s="7">
        <f>'CSP5'!Q89</f>
        <v>135</v>
      </c>
      <c r="R19" s="7">
        <f>'CSP5'!R89</f>
        <v>140</v>
      </c>
      <c r="S19" s="45">
        <f>'CSP5'!S89</f>
        <v>141</v>
      </c>
    </row>
    <row r="20" spans="1:19" x14ac:dyDescent="0.25">
      <c r="A20" s="44" t="s">
        <v>1114</v>
      </c>
      <c r="B20" s="7">
        <f>'CSP5'!B168</f>
        <v>-1</v>
      </c>
      <c r="C20" s="7">
        <f>'CSP5'!C168</f>
        <v>0</v>
      </c>
      <c r="D20" s="7">
        <f>'CSP5'!D168</f>
        <v>10</v>
      </c>
      <c r="E20" s="7">
        <f>'CSP5'!E168</f>
        <v>20</v>
      </c>
      <c r="F20" s="7">
        <f>'CSP5'!F168</f>
        <v>30</v>
      </c>
      <c r="G20" s="7">
        <f>'CSP5'!G168</f>
        <v>45</v>
      </c>
      <c r="H20" s="7">
        <f>'CSP5'!H168</f>
        <v>55</v>
      </c>
      <c r="I20" s="7">
        <f>'CSP5'!I168</f>
        <v>65</v>
      </c>
      <c r="J20" s="7">
        <f>'CSP5'!J168</f>
        <v>75</v>
      </c>
      <c r="K20" s="7">
        <f>'CSP5'!K168</f>
        <v>85</v>
      </c>
      <c r="L20" s="7">
        <f>'CSP5'!L168</f>
        <v>95</v>
      </c>
      <c r="M20" s="7">
        <f>'CSP5'!M168</f>
        <v>110</v>
      </c>
      <c r="N20" s="7">
        <f>'CSP5'!N168</f>
        <v>120</v>
      </c>
      <c r="O20" s="7">
        <f>'CSP5'!O168</f>
        <v>125</v>
      </c>
      <c r="P20" s="7">
        <f>'CSP5'!P168</f>
        <v>130</v>
      </c>
      <c r="Q20" s="7">
        <f>'CSP5'!Q168</f>
        <v>135</v>
      </c>
      <c r="R20" s="7">
        <f>'CSP5'!R168</f>
        <v>140</v>
      </c>
      <c r="S20" s="45">
        <f>'CSP5'!S168</f>
        <v>141</v>
      </c>
    </row>
    <row r="21" spans="1:19" x14ac:dyDescent="0.25">
      <c r="A21" s="44" t="s">
        <v>1116</v>
      </c>
      <c r="B21" s="7">
        <f>'CSP5'!B193</f>
        <v>-1</v>
      </c>
      <c r="C21" s="7">
        <f>'CSP5'!C193</f>
        <v>0</v>
      </c>
      <c r="D21" s="7">
        <f>'CSP5'!D193</f>
        <v>10</v>
      </c>
      <c r="E21" s="7">
        <f>'CSP5'!E193</f>
        <v>20</v>
      </c>
      <c r="F21" s="7">
        <f>'CSP5'!F193</f>
        <v>30</v>
      </c>
      <c r="G21" s="7">
        <f>'CSP5'!G193</f>
        <v>45</v>
      </c>
      <c r="H21" s="7">
        <f>'CSP5'!H193</f>
        <v>55</v>
      </c>
      <c r="I21" s="7">
        <f>'CSP5'!I193</f>
        <v>65</v>
      </c>
      <c r="J21" s="7">
        <f>'CSP5'!J193</f>
        <v>75</v>
      </c>
      <c r="K21" s="7">
        <f>'CSP5'!K193</f>
        <v>85</v>
      </c>
      <c r="L21" s="7">
        <f>'CSP5'!L193</f>
        <v>95</v>
      </c>
      <c r="M21" s="7">
        <f>'CSP5'!M193</f>
        <v>110</v>
      </c>
      <c r="N21" s="7">
        <f>'CSP5'!N193</f>
        <v>120</v>
      </c>
      <c r="O21" s="7">
        <f>'CSP5'!O193</f>
        <v>125</v>
      </c>
      <c r="P21" s="7">
        <f>'CSP5'!P193</f>
        <v>130</v>
      </c>
      <c r="Q21" s="7">
        <f>'CSP5'!Q193</f>
        <v>135</v>
      </c>
      <c r="R21" s="7">
        <f>'CSP5'!R193</f>
        <v>140</v>
      </c>
      <c r="S21" s="45">
        <f>'CSP5'!S193</f>
        <v>141</v>
      </c>
    </row>
    <row r="22" spans="1:19" x14ac:dyDescent="0.25">
      <c r="A22" s="44" t="s">
        <v>1115</v>
      </c>
      <c r="B22" s="7">
        <f>'CSP5'!B218</f>
        <v>-1</v>
      </c>
      <c r="C22" s="7">
        <f>'CSP5'!C218</f>
        <v>0</v>
      </c>
      <c r="D22" s="7">
        <f>'CSP5'!D218</f>
        <v>10</v>
      </c>
      <c r="E22" s="7">
        <f>'CSP5'!E218</f>
        <v>20</v>
      </c>
      <c r="F22" s="7">
        <f>'CSP5'!F218</f>
        <v>30</v>
      </c>
      <c r="G22" s="7">
        <f>'CSP5'!G218</f>
        <v>40</v>
      </c>
      <c r="H22" s="7">
        <f>'CSP5'!H218</f>
        <v>55</v>
      </c>
      <c r="I22" s="7">
        <f>'CSP5'!I218</f>
        <v>65</v>
      </c>
      <c r="J22" s="7">
        <f>'CSP5'!J218</f>
        <v>75</v>
      </c>
      <c r="K22" s="7">
        <f>'CSP5'!K218</f>
        <v>85</v>
      </c>
      <c r="L22" s="7">
        <f>'CSP5'!L218</f>
        <v>95</v>
      </c>
      <c r="M22" s="7">
        <f>'CSP5'!M218</f>
        <v>110</v>
      </c>
      <c r="N22" s="7">
        <f>'CSP5'!N218</f>
        <v>120</v>
      </c>
      <c r="O22" s="7">
        <f>'CSP5'!O218</f>
        <v>125</v>
      </c>
      <c r="P22" s="7">
        <f>'CSP5'!P218</f>
        <v>130</v>
      </c>
      <c r="Q22" s="7">
        <f>'CSP5'!Q218</f>
        <v>135</v>
      </c>
      <c r="R22" s="7">
        <f>'CSP5'!R218</f>
        <v>140</v>
      </c>
      <c r="S22" s="45">
        <f>'CSP5'!S218</f>
        <v>141</v>
      </c>
    </row>
    <row r="23" spans="1:19" x14ac:dyDescent="0.25">
      <c r="A23" s="46"/>
      <c r="B23" s="47" t="str">
        <f>IF(FREQUENCY(B18:B22,AVERAGE(B18:B22))&lt;&gt;5,"ERR","SAME")</f>
        <v>SAME</v>
      </c>
      <c r="C23" s="47" t="str">
        <f t="shared" ref="C23:S23" si="0">IF(FREQUENCY(C18:C22,AVERAGE(C18:C22))&lt;&gt;5,"ERR","SAME")</f>
        <v>SAME</v>
      </c>
      <c r="D23" s="47" t="str">
        <f t="shared" si="0"/>
        <v>SAME</v>
      </c>
      <c r="E23" s="47" t="str">
        <f t="shared" si="0"/>
        <v>SAME</v>
      </c>
      <c r="F23" s="47" t="str">
        <f t="shared" si="0"/>
        <v>SAME</v>
      </c>
      <c r="G23" s="47" t="str">
        <f t="shared" si="0"/>
        <v>ERR</v>
      </c>
      <c r="H23" s="47" t="str">
        <f t="shared" si="0"/>
        <v>SAME</v>
      </c>
      <c r="I23" s="47" t="str">
        <f t="shared" si="0"/>
        <v>SAME</v>
      </c>
      <c r="J23" s="47" t="str">
        <f t="shared" si="0"/>
        <v>SAME</v>
      </c>
      <c r="K23" s="47" t="str">
        <f t="shared" si="0"/>
        <v>SAME</v>
      </c>
      <c r="L23" s="47" t="str">
        <f t="shared" si="0"/>
        <v>SAME</v>
      </c>
      <c r="M23" s="47" t="str">
        <f t="shared" si="0"/>
        <v>SAME</v>
      </c>
      <c r="N23" s="47" t="str">
        <f t="shared" si="0"/>
        <v>SAME</v>
      </c>
      <c r="O23" s="47" t="str">
        <f t="shared" si="0"/>
        <v>SAME</v>
      </c>
      <c r="P23" s="47" t="str">
        <f t="shared" si="0"/>
        <v>SAME</v>
      </c>
      <c r="Q23" s="47" t="str">
        <f t="shared" si="0"/>
        <v>SAME</v>
      </c>
      <c r="R23" s="47" t="str">
        <f t="shared" si="0"/>
        <v>SAME</v>
      </c>
      <c r="S23" s="48" t="str">
        <f t="shared" si="0"/>
        <v>SAME</v>
      </c>
    </row>
    <row r="25" spans="1:19" x14ac:dyDescent="0.25">
      <c r="A25" s="41" t="s">
        <v>1117</v>
      </c>
      <c r="B25" s="42" t="s">
        <v>1118</v>
      </c>
      <c r="C25" s="42" t="s">
        <v>1119</v>
      </c>
      <c r="D25" s="42" t="s">
        <v>1120</v>
      </c>
      <c r="E25" s="42" t="s">
        <v>1121</v>
      </c>
      <c r="F25" s="43"/>
    </row>
    <row r="26" spans="1:19" x14ac:dyDescent="0.25">
      <c r="A26" s="44">
        <f>'CSP5'!A65</f>
        <v>619</v>
      </c>
      <c r="B26" s="7">
        <f>'CSP5'!A90</f>
        <v>619</v>
      </c>
      <c r="C26" s="7">
        <f>'CSP5'!A169</f>
        <v>619</v>
      </c>
      <c r="D26" s="7">
        <f>'CSP5'!A194</f>
        <v>619</v>
      </c>
      <c r="E26" s="7">
        <f>'CSP5'!A219</f>
        <v>619</v>
      </c>
      <c r="F26" s="45" t="str">
        <f>IF(FREQUENCY(A26:E26,AVERAGE(A26:E26))&lt;&gt;5,"ERR","SAME")</f>
        <v>SAME</v>
      </c>
    </row>
    <row r="27" spans="1:19" x14ac:dyDescent="0.25">
      <c r="A27" s="44">
        <f>'CSP5'!A66</f>
        <v>620</v>
      </c>
      <c r="B27" s="7">
        <f>'CSP5'!A91</f>
        <v>620</v>
      </c>
      <c r="C27" s="7">
        <f>'CSP5'!A170</f>
        <v>620</v>
      </c>
      <c r="D27" s="7">
        <f>'CSP5'!A195</f>
        <v>620</v>
      </c>
      <c r="E27" s="7">
        <f>'CSP5'!A220</f>
        <v>620</v>
      </c>
      <c r="F27" s="45" t="str">
        <f t="shared" ref="F27:F46" si="1">IF(FREQUENCY(A27:E27,AVERAGE(A27:E27))&lt;&gt;5,"ERR","SAME")</f>
        <v>SAME</v>
      </c>
    </row>
    <row r="28" spans="1:19" x14ac:dyDescent="0.25">
      <c r="A28" s="44">
        <f>'CSP5'!A67</f>
        <v>650</v>
      </c>
      <c r="B28" s="7">
        <f>'CSP5'!A92</f>
        <v>650</v>
      </c>
      <c r="C28" s="7">
        <f>'CSP5'!A171</f>
        <v>650</v>
      </c>
      <c r="D28" s="7">
        <f>'CSP5'!A196</f>
        <v>650</v>
      </c>
      <c r="E28" s="7">
        <f>'CSP5'!A221</f>
        <v>650</v>
      </c>
      <c r="F28" s="45" t="str">
        <f t="shared" si="1"/>
        <v>SAME</v>
      </c>
    </row>
    <row r="29" spans="1:19" x14ac:dyDescent="0.25">
      <c r="A29" s="44">
        <f>'CSP5'!A68</f>
        <v>800</v>
      </c>
      <c r="B29" s="7">
        <f>'CSP5'!A93</f>
        <v>800</v>
      </c>
      <c r="C29" s="7">
        <f>'CSP5'!A172</f>
        <v>800</v>
      </c>
      <c r="D29" s="7">
        <f>'CSP5'!A197</f>
        <v>800</v>
      </c>
      <c r="E29" s="7">
        <f>'CSP5'!A222</f>
        <v>800</v>
      </c>
      <c r="F29" s="45" t="str">
        <f t="shared" si="1"/>
        <v>SAME</v>
      </c>
    </row>
    <row r="30" spans="1:19" x14ac:dyDescent="0.25">
      <c r="A30" s="44">
        <f>'CSP5'!A69</f>
        <v>1000</v>
      </c>
      <c r="B30" s="7">
        <f>'CSP5'!A94</f>
        <v>1000</v>
      </c>
      <c r="C30" s="7">
        <f>'CSP5'!A173</f>
        <v>1000</v>
      </c>
      <c r="D30" s="7">
        <f>'CSP5'!A198</f>
        <v>1000</v>
      </c>
      <c r="E30" s="7">
        <f>'CSP5'!A223</f>
        <v>1000</v>
      </c>
      <c r="F30" s="45" t="str">
        <f t="shared" si="1"/>
        <v>SAME</v>
      </c>
    </row>
    <row r="31" spans="1:19" x14ac:dyDescent="0.25">
      <c r="A31" s="44">
        <f>'CSP5'!A70</f>
        <v>1200</v>
      </c>
      <c r="B31" s="7">
        <f>'CSP5'!A95</f>
        <v>1200</v>
      </c>
      <c r="C31" s="7">
        <f>'CSP5'!A174</f>
        <v>1200</v>
      </c>
      <c r="D31" s="7">
        <f>'CSP5'!A199</f>
        <v>1200</v>
      </c>
      <c r="E31" s="7">
        <f>'CSP5'!A224</f>
        <v>1200</v>
      </c>
      <c r="F31" s="45" t="str">
        <f t="shared" si="1"/>
        <v>SAME</v>
      </c>
    </row>
    <row r="32" spans="1:19" x14ac:dyDescent="0.25">
      <c r="A32" s="44">
        <f>'CSP5'!A71</f>
        <v>1400</v>
      </c>
      <c r="B32" s="7">
        <f>'CSP5'!A96</f>
        <v>1400</v>
      </c>
      <c r="C32" s="7">
        <f>'CSP5'!A175</f>
        <v>1400</v>
      </c>
      <c r="D32" s="7">
        <f>'CSP5'!A200</f>
        <v>1400</v>
      </c>
      <c r="E32" s="7">
        <f>'CSP5'!A225</f>
        <v>1400</v>
      </c>
      <c r="F32" s="45" t="str">
        <f t="shared" si="1"/>
        <v>SAME</v>
      </c>
    </row>
    <row r="33" spans="1:6" x14ac:dyDescent="0.25">
      <c r="A33" s="44">
        <f>'CSP5'!A72</f>
        <v>1550</v>
      </c>
      <c r="B33" s="7">
        <f>'CSP5'!A97</f>
        <v>1550</v>
      </c>
      <c r="C33" s="7">
        <f>'CSP5'!A176</f>
        <v>1550</v>
      </c>
      <c r="D33" s="7">
        <f>'CSP5'!A201</f>
        <v>1550</v>
      </c>
      <c r="E33" s="7">
        <f>'CSP5'!A226</f>
        <v>1550</v>
      </c>
      <c r="F33" s="45" t="str">
        <f t="shared" si="1"/>
        <v>SAME</v>
      </c>
    </row>
    <row r="34" spans="1:6" x14ac:dyDescent="0.25">
      <c r="A34" s="44">
        <f>'CSP5'!A73</f>
        <v>1700</v>
      </c>
      <c r="B34" s="7">
        <f>'CSP5'!A98</f>
        <v>1700</v>
      </c>
      <c r="C34" s="7">
        <f>'CSP5'!A177</f>
        <v>1700</v>
      </c>
      <c r="D34" s="7">
        <f>'CSP5'!A202</f>
        <v>1700</v>
      </c>
      <c r="E34" s="7">
        <f>'CSP5'!A227</f>
        <v>1700</v>
      </c>
      <c r="F34" s="45" t="str">
        <f t="shared" si="1"/>
        <v>SAME</v>
      </c>
    </row>
    <row r="35" spans="1:6" x14ac:dyDescent="0.25">
      <c r="A35" s="44">
        <f>'CSP5'!A74</f>
        <v>1800</v>
      </c>
      <c r="B35" s="7">
        <f>'CSP5'!A99</f>
        <v>1800</v>
      </c>
      <c r="C35" s="7">
        <f>'CSP5'!A178</f>
        <v>1800</v>
      </c>
      <c r="D35" s="7">
        <f>'CSP5'!A203</f>
        <v>1800</v>
      </c>
      <c r="E35" s="7">
        <f>'CSP5'!A228</f>
        <v>1800</v>
      </c>
      <c r="F35" s="45" t="str">
        <f t="shared" si="1"/>
        <v>SAME</v>
      </c>
    </row>
    <row r="36" spans="1:6" x14ac:dyDescent="0.25">
      <c r="A36" s="44">
        <f>'CSP5'!A75</f>
        <v>2000</v>
      </c>
      <c r="B36" s="7">
        <f>'CSP5'!A100</f>
        <v>2000</v>
      </c>
      <c r="C36" s="7">
        <f>'CSP5'!A179</f>
        <v>2000</v>
      </c>
      <c r="D36" s="7">
        <f>'CSP5'!A204</f>
        <v>2000</v>
      </c>
      <c r="E36" s="7">
        <f>'CSP5'!A229</f>
        <v>2000</v>
      </c>
      <c r="F36" s="45" t="str">
        <f t="shared" si="1"/>
        <v>SAME</v>
      </c>
    </row>
    <row r="37" spans="1:6" x14ac:dyDescent="0.25">
      <c r="A37" s="44">
        <f>'CSP5'!A76</f>
        <v>2200</v>
      </c>
      <c r="B37" s="7">
        <f>'CSP5'!A101</f>
        <v>2200</v>
      </c>
      <c r="C37" s="7">
        <f>'CSP5'!A180</f>
        <v>2200</v>
      </c>
      <c r="D37" s="7">
        <f>'CSP5'!A205</f>
        <v>2200</v>
      </c>
      <c r="E37" s="7">
        <f>'CSP5'!A230</f>
        <v>2200</v>
      </c>
      <c r="F37" s="45" t="str">
        <f t="shared" si="1"/>
        <v>SAME</v>
      </c>
    </row>
    <row r="38" spans="1:6" x14ac:dyDescent="0.25">
      <c r="A38" s="44">
        <f>'CSP5'!A77</f>
        <v>2400</v>
      </c>
      <c r="B38" s="7">
        <f>'CSP5'!A102</f>
        <v>2400</v>
      </c>
      <c r="C38" s="7">
        <f>'CSP5'!A181</f>
        <v>2400</v>
      </c>
      <c r="D38" s="7">
        <f>'CSP5'!A206</f>
        <v>2400</v>
      </c>
      <c r="E38" s="7">
        <f>'CSP5'!A231</f>
        <v>2400</v>
      </c>
      <c r="F38" s="45" t="str">
        <f t="shared" si="1"/>
        <v>SAME</v>
      </c>
    </row>
    <row r="39" spans="1:6" x14ac:dyDescent="0.25">
      <c r="A39" s="44">
        <f>'CSP5'!A78</f>
        <v>2600</v>
      </c>
      <c r="B39" s="7">
        <f>'CSP5'!A103</f>
        <v>2600</v>
      </c>
      <c r="C39" s="7">
        <f>'CSP5'!A182</f>
        <v>2600</v>
      </c>
      <c r="D39" s="7">
        <f>'CSP5'!A207</f>
        <v>2600</v>
      </c>
      <c r="E39" s="7">
        <f>'CSP5'!A232</f>
        <v>2600</v>
      </c>
      <c r="F39" s="45" t="str">
        <f t="shared" si="1"/>
        <v>SAME</v>
      </c>
    </row>
    <row r="40" spans="1:6" x14ac:dyDescent="0.25">
      <c r="A40" s="44">
        <f>'CSP5'!A79</f>
        <v>2800</v>
      </c>
      <c r="B40" s="7">
        <f>'CSP5'!A104</f>
        <v>2800</v>
      </c>
      <c r="C40" s="7">
        <f>'CSP5'!A183</f>
        <v>2800</v>
      </c>
      <c r="D40" s="7">
        <f>'CSP5'!A208</f>
        <v>2800</v>
      </c>
      <c r="E40" s="7">
        <f>'CSP5'!A233</f>
        <v>2800</v>
      </c>
      <c r="F40" s="45" t="str">
        <f t="shared" si="1"/>
        <v>SAME</v>
      </c>
    </row>
    <row r="41" spans="1:6" x14ac:dyDescent="0.25">
      <c r="A41" s="44">
        <f>'CSP5'!A80</f>
        <v>2900</v>
      </c>
      <c r="B41" s="7">
        <f>'CSP5'!A105</f>
        <v>2900</v>
      </c>
      <c r="C41" s="7">
        <f>'CSP5'!A184</f>
        <v>2900</v>
      </c>
      <c r="D41" s="7">
        <f>'CSP5'!A209</f>
        <v>2900</v>
      </c>
      <c r="E41" s="7">
        <f>'CSP5'!A234</f>
        <v>2900</v>
      </c>
      <c r="F41" s="45" t="str">
        <f t="shared" si="1"/>
        <v>SAME</v>
      </c>
    </row>
    <row r="42" spans="1:6" x14ac:dyDescent="0.25">
      <c r="A42" s="44">
        <f>'CSP5'!A81</f>
        <v>3000</v>
      </c>
      <c r="B42" s="7">
        <f>'CSP5'!A106</f>
        <v>3000</v>
      </c>
      <c r="C42" s="7">
        <f>'CSP5'!A185</f>
        <v>3000</v>
      </c>
      <c r="D42" s="7">
        <f>'CSP5'!A210</f>
        <v>3000</v>
      </c>
      <c r="E42" s="7">
        <f>'CSP5'!A235</f>
        <v>3000</v>
      </c>
      <c r="F42" s="45" t="str">
        <f t="shared" si="1"/>
        <v>SAME</v>
      </c>
    </row>
    <row r="43" spans="1:6" x14ac:dyDescent="0.25">
      <c r="A43" s="44">
        <f>'CSP5'!A82</f>
        <v>3200</v>
      </c>
      <c r="B43" s="7">
        <f>'CSP5'!A107</f>
        <v>3200</v>
      </c>
      <c r="C43" s="7">
        <f>'CSP5'!A186</f>
        <v>3200</v>
      </c>
      <c r="D43" s="7">
        <f>'CSP5'!A211</f>
        <v>3200</v>
      </c>
      <c r="E43" s="7">
        <f>'CSP5'!A236</f>
        <v>3200</v>
      </c>
      <c r="F43" s="45" t="str">
        <f t="shared" si="1"/>
        <v>SAME</v>
      </c>
    </row>
    <row r="44" spans="1:6" x14ac:dyDescent="0.25">
      <c r="A44" s="44">
        <f>'CSP5'!A83</f>
        <v>3300</v>
      </c>
      <c r="B44" s="7">
        <f>'CSP5'!A108</f>
        <v>3300</v>
      </c>
      <c r="C44" s="7">
        <f>'CSP5'!A187</f>
        <v>3300</v>
      </c>
      <c r="D44" s="7">
        <f>'CSP5'!A212</f>
        <v>3300</v>
      </c>
      <c r="E44" s="7">
        <f>'CSP5'!A237</f>
        <v>3300</v>
      </c>
      <c r="F44" s="45" t="str">
        <f t="shared" si="1"/>
        <v>SAME</v>
      </c>
    </row>
    <row r="45" spans="1:6" x14ac:dyDescent="0.25">
      <c r="A45" s="44">
        <f>'CSP5'!A84</f>
        <v>3500</v>
      </c>
      <c r="B45" s="7">
        <f>'CSP5'!A109</f>
        <v>3500</v>
      </c>
      <c r="C45" s="7">
        <f>'CSP5'!A188</f>
        <v>3500</v>
      </c>
      <c r="D45" s="7">
        <f>'CSP5'!A213</f>
        <v>3500</v>
      </c>
      <c r="E45" s="7">
        <f>'CSP5'!A238</f>
        <v>3500</v>
      </c>
      <c r="F45" s="45" t="str">
        <f t="shared" si="1"/>
        <v>SAME</v>
      </c>
    </row>
    <row r="46" spans="1:6" x14ac:dyDescent="0.25">
      <c r="A46" s="46">
        <f>'CSP5'!A85</f>
        <v>3501</v>
      </c>
      <c r="B46" s="47">
        <f>'CSP5'!A110</f>
        <v>3501</v>
      </c>
      <c r="C46" s="47">
        <f>'CSP5'!A189</f>
        <v>3501</v>
      </c>
      <c r="D46" s="47">
        <f>'CSP5'!A214</f>
        <v>3501</v>
      </c>
      <c r="E46" s="47">
        <f>'CSP5'!A239</f>
        <v>3501</v>
      </c>
      <c r="F46" s="48" t="str">
        <f t="shared" si="1"/>
        <v>SAME</v>
      </c>
    </row>
  </sheetData>
  <mergeCells count="2">
    <mergeCell ref="A11:K11"/>
    <mergeCell ref="A17:S17"/>
  </mergeCells>
  <conditionalFormatting sqref="B23:S23">
    <cfRule type="containsText" dxfId="5" priority="41" operator="containsText" text="ER">
      <formula>NOT(ISERROR(SEARCH("ER",B23)))</formula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s="7" customFormat="1" x14ac:dyDescent="0.25">
      <c r="J1" s="51" t="s">
        <v>1234</v>
      </c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23" s="7" customFormat="1" x14ac:dyDescent="0.25">
      <c r="A2" s="51" t="s">
        <v>20</v>
      </c>
      <c r="B2" s="51"/>
      <c r="D2" s="51" t="s">
        <v>173</v>
      </c>
      <c r="E2" s="51"/>
      <c r="G2" s="51" t="s">
        <v>174</v>
      </c>
      <c r="H2" s="51"/>
      <c r="J2" s="51" t="s">
        <v>176</v>
      </c>
      <c r="K2" s="51"/>
      <c r="M2" s="51" t="s">
        <v>178</v>
      </c>
      <c r="N2" s="51"/>
      <c r="P2" s="51" t="s">
        <v>185</v>
      </c>
      <c r="Q2" s="51"/>
      <c r="S2" s="51" t="s">
        <v>192</v>
      </c>
      <c r="T2" s="51"/>
      <c r="V2" s="51" t="s">
        <v>197</v>
      </c>
      <c r="W2" s="51"/>
    </row>
    <row r="3" spans="1:23" s="7" customFormat="1" x14ac:dyDescent="0.25">
      <c r="A3" s="11"/>
      <c r="B3" s="11" t="str">
        <f>'CSP5'!B6</f>
        <v>TPS %</v>
      </c>
      <c r="D3" s="11"/>
      <c r="E3" s="11" t="str">
        <f>'CSP5'!B113</f>
        <v>PSI</v>
      </c>
      <c r="G3" s="11"/>
      <c r="H3" s="11" t="str">
        <f>'CSP5'!B140</f>
        <v>PSI</v>
      </c>
      <c r="J3" s="11"/>
      <c r="K3" s="11" t="str">
        <f>'Internal Flash'!B212</f>
        <v>PSI</v>
      </c>
      <c r="M3" s="11"/>
      <c r="N3" s="11" t="str">
        <f>'Internal Flash'!B239</f>
        <v>PSI</v>
      </c>
      <c r="P3" s="11"/>
      <c r="Q3" s="11" t="str">
        <f>'Internal Flash'!B266</f>
        <v>lbm/ft3</v>
      </c>
      <c r="S3" s="11"/>
      <c r="T3" s="11" t="str">
        <f>'Internal Flash'!B291</f>
        <v>Base Table</v>
      </c>
      <c r="V3" s="11"/>
      <c r="W3" s="11" t="str">
        <f>'Internal Flash'!B311</f>
        <v>Base Table</v>
      </c>
    </row>
    <row r="4" spans="1:23" s="7" customFormat="1" x14ac:dyDescent="0.25">
      <c r="A4" s="11" t="str">
        <f>'CSP5'!A7</f>
        <v>RPM</v>
      </c>
      <c r="B4" s="11">
        <f>'Variables &amp; Axis Check'!$B$1</f>
        <v>100</v>
      </c>
      <c r="D4" s="11" t="str">
        <f>'CSP5'!A114</f>
        <v>RPM</v>
      </c>
      <c r="E4" s="11">
        <f>'Variables &amp; Axis Check'!$B$2</f>
        <v>50</v>
      </c>
      <c r="G4" s="11" t="str">
        <f>'CSP5'!A141</f>
        <v>RPM</v>
      </c>
      <c r="H4" s="11">
        <f>'Variables &amp; Axis Check'!$B$12</f>
        <v>13.9</v>
      </c>
      <c r="J4" s="11" t="str">
        <f>'Internal Flash'!A213</f>
        <v>RPM</v>
      </c>
      <c r="K4" s="11">
        <f>'Variables &amp; Axis Check'!$B$12</f>
        <v>13.9</v>
      </c>
      <c r="M4" s="11" t="str">
        <f>'Internal Flash'!A240</f>
        <v>RPM</v>
      </c>
      <c r="N4" s="11">
        <f>'Variables &amp; Axis Check'!$B$12</f>
        <v>13.9</v>
      </c>
      <c r="P4" s="11" t="str">
        <f>'Internal Flash'!A267</f>
        <v>RPM</v>
      </c>
      <c r="Q4" s="14">
        <f>'Variables &amp; Axis Check'!$K$12</f>
        <v>6.4452684319526762E-2</v>
      </c>
      <c r="S4" s="11" t="str">
        <f>'Internal Flash'!A292</f>
        <v>RPM</v>
      </c>
      <c r="T4" s="11">
        <f>'Variables &amp; Axis Check'!$K$13</f>
        <v>1</v>
      </c>
      <c r="V4" s="11" t="str">
        <f>'Internal Flash'!A312</f>
        <v>RPM</v>
      </c>
      <c r="W4" s="11">
        <f>'Variables &amp; Axis Check'!$K$13</f>
        <v>1</v>
      </c>
    </row>
    <row r="5" spans="1:23" s="7" customFormat="1" x14ac:dyDescent="0.25">
      <c r="A5" s="13">
        <f>'CSP5'!A8</f>
        <v>599</v>
      </c>
      <c r="B5" s="12">
        <f>_xll.Interp2dTab(-1,0,'CSP5'!$B$7:$G$7,'CSP5'!$A$8:$A$30,'CSP5'!$B$8:$G$30,'Cmd Fuel Limit'!$B$4,'Cmd Fuel Limit'!$A5)</f>
        <v>144.97282899999999</v>
      </c>
      <c r="D5" s="13">
        <f>'CSP5'!A115</f>
        <v>474</v>
      </c>
      <c r="E5" s="12">
        <f>_xll.Interp2dTab(-1,0,'CSP5'!$B$114:$Q$114,'CSP5'!$A$115:$A$137,'CSP5'!$B$115:$Q$137,'Cmd Fuel Limit'!$E$4,'Cmd Fuel Limit'!$D5)</f>
        <v>0</v>
      </c>
      <c r="G5" s="13">
        <f>'CSP5'!A142</f>
        <v>599</v>
      </c>
      <c r="H5" s="12">
        <f>_xll.Interp2dTab(-1,0,'CSP5'!$B$141:$I$141,'CSP5'!$A$142:$A$164,'CSP5'!$B$142:$I$164,'Cmd Fuel Limit'!$H$4,'Cmd Fuel Limit'!$G5)</f>
        <v>144.97282899999999</v>
      </c>
      <c r="J5" s="13">
        <f>'Internal Flash'!A214</f>
        <v>599</v>
      </c>
      <c r="K5" s="12">
        <f>_xll.Interp2dTab(-1,0,'Internal Flash'!$B$213:$I$213,'Internal Flash'!$A$214:$A$236,'Internal Flash'!$B$214:$I$236,'Cmd Fuel Limit'!$K$4,'Cmd Fuel Limit'!$J5)</f>
        <v>144.97282899999999</v>
      </c>
      <c r="M5" s="13">
        <f>'Internal Flash'!A241</f>
        <v>599</v>
      </c>
      <c r="N5" s="12">
        <f>_xll.Interp2dTab(-1,0,'Internal Flash'!$B$240:$I$240,'Internal Flash'!$A$241:$A$263,'Internal Flash'!$B$241:$I$263,'Cmd Fuel Limit'!$N$4,'Cmd Fuel Limit'!$M5)</f>
        <v>144.97282899999999</v>
      </c>
      <c r="P5" s="13">
        <f>'Internal Flash'!A268</f>
        <v>749</v>
      </c>
      <c r="Q5" s="12">
        <f>_xll.Interp2dTab(-1,0,'Internal Flash'!$B$267:$K$267,'Internal Flash'!$A$268:$A$288,'Internal Flash'!$B$268:$K$288,'Cmd Fuel Limit'!$Q$4,'Cmd Fuel Limit'!$P5)</f>
        <v>98.189422734430806</v>
      </c>
      <c r="S5" s="13">
        <f>'Internal Flash'!A293</f>
        <v>1449</v>
      </c>
      <c r="T5" s="12">
        <f>_xll.Interp2dTab(-1,0,'Internal Flash'!$B$292:$F$292,'Internal Flash'!$A$293:$A$308,'Internal Flash'!$B$293:$F$308,'Cmd Fuel Limit'!$T$4,'Cmd Fuel Limit'!$S5)</f>
        <v>113.58695899999999</v>
      </c>
      <c r="V5" s="13">
        <f>'Internal Flash'!A313</f>
        <v>749</v>
      </c>
      <c r="W5" s="12">
        <f>_xll.Interp2dTab(-1,0,'Internal Flash'!$B$312:$F$312,'Internal Flash'!$A$313:$A$335,'Internal Flash'!$B$313:$F$335,'Cmd Fuel Limit'!$W$4,'Cmd Fuel Limit'!$V5)</f>
        <v>88.519020999999995</v>
      </c>
    </row>
    <row r="6" spans="1:23" s="7" customFormat="1" x14ac:dyDescent="0.25">
      <c r="A6" s="11">
        <f>'CSP5'!A9</f>
        <v>600</v>
      </c>
      <c r="B6" s="4">
        <f>_xll.Interp2dTab(-1,0,'CSP5'!$B$7:$G$7,'CSP5'!$A$8:$A$30,'CSP5'!$B$8:$G$30,'Cmd Fuel Limit'!$B$4,'Cmd Fuel Limit'!$A6)</f>
        <v>144.97282899999999</v>
      </c>
      <c r="D6" s="11">
        <f>'CSP5'!A116</f>
        <v>475</v>
      </c>
      <c r="E6" s="4">
        <f>_xll.Interp2dTab(-1,0,'CSP5'!$B$114:$Q$114,'CSP5'!$A$115:$A$137,'CSP5'!$B$115:$Q$137,'Cmd Fuel Limit'!$E$4,'Cmd Fuel Limit'!$D6)</f>
        <v>0</v>
      </c>
      <c r="G6" s="11">
        <f>'CSP5'!A143</f>
        <v>600</v>
      </c>
      <c r="H6" s="4">
        <f>_xll.Interp2dTab(-1,0,'CSP5'!$B$141:$I$141,'CSP5'!$A$142:$A$164,'CSP5'!$B$142:$I$164,'Cmd Fuel Limit'!$H$4,'Cmd Fuel Limit'!$G6)</f>
        <v>144.97282899999999</v>
      </c>
      <c r="J6" s="11">
        <f>'Internal Flash'!A215</f>
        <v>600</v>
      </c>
      <c r="K6" s="4">
        <f>_xll.Interp2dTab(-1,0,'Internal Flash'!$B$213:$I$213,'Internal Flash'!$A$214:$A$236,'Internal Flash'!$B$214:$I$236,'Cmd Fuel Limit'!$K$4,'Cmd Fuel Limit'!$J6)</f>
        <v>144.97282899999999</v>
      </c>
      <c r="M6" s="11">
        <f>'Internal Flash'!A242</f>
        <v>600</v>
      </c>
      <c r="N6" s="4">
        <f>_xll.Interp2dTab(-1,0,'Internal Flash'!$B$240:$I$240,'Internal Flash'!$A$241:$A$263,'Internal Flash'!$B$241:$I$263,'Cmd Fuel Limit'!$N$4,'Cmd Fuel Limit'!$M6)</f>
        <v>144.97282899999999</v>
      </c>
      <c r="P6" s="11">
        <f>'Internal Flash'!A269</f>
        <v>750</v>
      </c>
      <c r="Q6" s="4">
        <f>_xll.Interp2dTab(-1,0,'Internal Flash'!$B$267:$K$267,'Internal Flash'!$A$268:$A$288,'Internal Flash'!$B$268:$K$288,'Cmd Fuel Limit'!$Q$4,'Cmd Fuel Limit'!$P6)</f>
        <v>98.189422734430806</v>
      </c>
      <c r="S6" s="11">
        <f>'Internal Flash'!A294</f>
        <v>1450</v>
      </c>
      <c r="T6" s="4">
        <f>_xll.Interp2dTab(-1,0,'Internal Flash'!$B$292:$F$292,'Internal Flash'!$A$293:$A$308,'Internal Flash'!$B$293:$F$308,'Cmd Fuel Limit'!$T$4,'Cmd Fuel Limit'!$S6)</f>
        <v>113.58695899999999</v>
      </c>
      <c r="V6" s="11">
        <f>'Internal Flash'!A314</f>
        <v>750</v>
      </c>
      <c r="W6" s="4">
        <f>_xll.Interp2dTab(-1,0,'Internal Flash'!$B$312:$F$312,'Internal Flash'!$A$313:$A$335,'Internal Flash'!$B$313:$F$335,'Cmd Fuel Limit'!$W$4,'Cmd Fuel Limit'!$V6)</f>
        <v>88.519020999999995</v>
      </c>
    </row>
    <row r="7" spans="1:23" s="7" customFormat="1" x14ac:dyDescent="0.25">
      <c r="A7" s="11">
        <f>'CSP5'!A10</f>
        <v>650</v>
      </c>
      <c r="B7" s="4">
        <f>_xll.Interp2dTab(-1,0,'CSP5'!$B$7:$G$7,'CSP5'!$A$8:$A$30,'CSP5'!$B$8:$G$30,'Cmd Fuel Limit'!$B$4,'Cmd Fuel Limit'!$A7)</f>
        <v>144.97282899999999</v>
      </c>
      <c r="D7" s="11">
        <f>'CSP5'!A117</f>
        <v>500</v>
      </c>
      <c r="E7" s="4">
        <f>_xll.Interp2dTab(-1,0,'CSP5'!$B$114:$Q$114,'CSP5'!$A$115:$A$137,'CSP5'!$B$115:$Q$137,'Cmd Fuel Limit'!$E$4,'Cmd Fuel Limit'!$D7)</f>
        <v>144.97282900000027</v>
      </c>
      <c r="G7" s="11">
        <f>'CSP5'!A144</f>
        <v>650</v>
      </c>
      <c r="H7" s="4">
        <f>_xll.Interp2dTab(-1,0,'CSP5'!$B$141:$I$141,'CSP5'!$A$142:$A$164,'CSP5'!$B$142:$I$164,'Cmd Fuel Limit'!$H$4,'Cmd Fuel Limit'!$G7)</f>
        <v>144.97282899999999</v>
      </c>
      <c r="J7" s="11">
        <f>'Internal Flash'!A216</f>
        <v>650</v>
      </c>
      <c r="K7" s="4">
        <f>_xll.Interp2dTab(-1,0,'Internal Flash'!$B$213:$I$213,'Internal Flash'!$A$214:$A$236,'Internal Flash'!$B$214:$I$236,'Cmd Fuel Limit'!$K$4,'Cmd Fuel Limit'!$J7)</f>
        <v>144.97282899999999</v>
      </c>
      <c r="M7" s="11">
        <f>'Internal Flash'!A243</f>
        <v>650</v>
      </c>
      <c r="N7" s="4">
        <f>_xll.Interp2dTab(-1,0,'Internal Flash'!$B$240:$I$240,'Internal Flash'!$A$241:$A$263,'Internal Flash'!$B$241:$I$263,'Cmd Fuel Limit'!$N$4,'Cmd Fuel Limit'!$M7)</f>
        <v>144.97282899999999</v>
      </c>
      <c r="P7" s="11">
        <f>'Internal Flash'!A270</f>
        <v>800</v>
      </c>
      <c r="Q7" s="4">
        <f>_xll.Interp2dTab(-1,0,'Internal Flash'!$B$267:$K$267,'Internal Flash'!$A$268:$A$288,'Internal Flash'!$B$268:$K$288,'Cmd Fuel Limit'!$Q$4,'Cmd Fuel Limit'!$P7)</f>
        <v>100.0963553801694</v>
      </c>
      <c r="S7" s="11">
        <f>'Internal Flash'!A295</f>
        <v>1500</v>
      </c>
      <c r="T7" s="4">
        <f>_xll.Interp2dTab(-1,0,'Internal Flash'!$B$292:$F$292,'Internal Flash'!$A$293:$A$308,'Internal Flash'!$B$293:$F$308,'Cmd Fuel Limit'!$T$4,'Cmd Fuel Limit'!$S7)</f>
        <v>114.19837200000001</v>
      </c>
      <c r="V7" s="11">
        <f>'Internal Flash'!A315</f>
        <v>800</v>
      </c>
      <c r="W7" s="4">
        <f>_xll.Interp2dTab(-1,0,'Internal Flash'!$B$312:$F$312,'Internal Flash'!$A$313:$A$335,'Internal Flash'!$B$313:$F$335,'Cmd Fuel Limit'!$W$4,'Cmd Fuel Limit'!$V7)</f>
        <v>92.798912000000001</v>
      </c>
    </row>
    <row r="8" spans="1:23" s="7" customFormat="1" x14ac:dyDescent="0.25">
      <c r="A8" s="11">
        <f>'CSP5'!A11</f>
        <v>750</v>
      </c>
      <c r="B8" s="4">
        <f>_xll.Interp2dTab(-1,0,'CSP5'!$B$7:$G$7,'CSP5'!$A$8:$A$30,'CSP5'!$B$8:$G$30,'Cmd Fuel Limit'!$B$4,'Cmd Fuel Limit'!$A8)</f>
        <v>144.97282899999999</v>
      </c>
      <c r="D8" s="11">
        <f>'CSP5'!A118</f>
        <v>650</v>
      </c>
      <c r="E8" s="4">
        <f>_xll.Interp2dTab(-1,0,'CSP5'!$B$114:$Q$114,'CSP5'!$A$115:$A$137,'CSP5'!$B$115:$Q$137,'Cmd Fuel Limit'!$E$4,'Cmd Fuel Limit'!$D8)</f>
        <v>144.97282900000027</v>
      </c>
      <c r="G8" s="11">
        <f>'CSP5'!A145</f>
        <v>700</v>
      </c>
      <c r="H8" s="4">
        <f>_xll.Interp2dTab(-1,0,'CSP5'!$B$141:$I$141,'CSP5'!$A$142:$A$164,'CSP5'!$B$142:$I$164,'Cmd Fuel Limit'!$H$4,'Cmd Fuel Limit'!$G8)</f>
        <v>144.97282899999999</v>
      </c>
      <c r="J8" s="11">
        <f>'Internal Flash'!A217</f>
        <v>700</v>
      </c>
      <c r="K8" s="4">
        <f>_xll.Interp2dTab(-1,0,'Internal Flash'!$B$213:$I$213,'Internal Flash'!$A$214:$A$236,'Internal Flash'!$B$214:$I$236,'Cmd Fuel Limit'!$K$4,'Cmd Fuel Limit'!$J8)</f>
        <v>144.97282899999999</v>
      </c>
      <c r="M8" s="11">
        <f>'Internal Flash'!A244</f>
        <v>700</v>
      </c>
      <c r="N8" s="4">
        <f>_xll.Interp2dTab(-1,0,'Internal Flash'!$B$240:$I$240,'Internal Flash'!$A$241:$A$263,'Internal Flash'!$B$241:$I$263,'Cmd Fuel Limit'!$N$4,'Cmd Fuel Limit'!$M8)</f>
        <v>144.97282899999999</v>
      </c>
      <c r="P8" s="11">
        <f>'Internal Flash'!A271</f>
        <v>900</v>
      </c>
      <c r="Q8" s="4">
        <f>_xll.Interp2dTab(-1,0,'Internal Flash'!$B$267:$K$267,'Internal Flash'!$A$268:$A$288,'Internal Flash'!$B$268:$K$288,'Cmd Fuel Limit'!$Q$4,'Cmd Fuel Limit'!$P8)</f>
        <v>106.64348855160193</v>
      </c>
      <c r="S8" s="11">
        <f>'Internal Flash'!A296</f>
        <v>1600</v>
      </c>
      <c r="T8" s="4">
        <f>_xll.Interp2dTab(-1,0,'Internal Flash'!$B$292:$F$292,'Internal Flash'!$A$293:$A$308,'Internal Flash'!$B$293:$F$308,'Cmd Fuel Limit'!$T$4,'Cmd Fuel Limit'!$S8)</f>
        <v>116.576089</v>
      </c>
      <c r="V8" s="11">
        <f>'Internal Flash'!A316</f>
        <v>900</v>
      </c>
      <c r="W8" s="4">
        <f>_xll.Interp2dTab(-1,0,'Internal Flash'!$B$312:$F$312,'Internal Flash'!$A$313:$A$335,'Internal Flash'!$B$313:$F$335,'Cmd Fuel Limit'!$W$4,'Cmd Fuel Limit'!$V8)</f>
        <v>100.475543</v>
      </c>
    </row>
    <row r="9" spans="1:23" s="7" customFormat="1" x14ac:dyDescent="0.25">
      <c r="A9" s="11">
        <f>'CSP5'!A12</f>
        <v>800</v>
      </c>
      <c r="B9" s="4">
        <f>_xll.Interp2dTab(-1,0,'CSP5'!$B$7:$G$7,'CSP5'!$A$8:$A$30,'CSP5'!$B$8:$G$30,'Cmd Fuel Limit'!$B$4,'Cmd Fuel Limit'!$A9)</f>
        <v>144.97282899999999</v>
      </c>
      <c r="D9" s="11">
        <f>'CSP5'!A119</f>
        <v>750</v>
      </c>
      <c r="E9" s="4">
        <f>_xll.Interp2dTab(-1,0,'CSP5'!$B$114:$Q$114,'CSP5'!$A$115:$A$137,'CSP5'!$B$115:$Q$137,'Cmd Fuel Limit'!$E$4,'Cmd Fuel Limit'!$D9)</f>
        <v>144.97282900000027</v>
      </c>
      <c r="G9" s="11">
        <f>'CSP5'!A146</f>
        <v>800</v>
      </c>
      <c r="H9" s="4">
        <f>_xll.Interp2dTab(-1,0,'CSP5'!$B$141:$I$141,'CSP5'!$A$142:$A$164,'CSP5'!$B$142:$I$164,'Cmd Fuel Limit'!$H$4,'Cmd Fuel Limit'!$G9)</f>
        <v>144.97282899999999</v>
      </c>
      <c r="J9" s="11">
        <f>'Internal Flash'!A218</f>
        <v>800</v>
      </c>
      <c r="K9" s="4">
        <f>_xll.Interp2dTab(-1,0,'Internal Flash'!$B$213:$I$213,'Internal Flash'!$A$214:$A$236,'Internal Flash'!$B$214:$I$236,'Cmd Fuel Limit'!$K$4,'Cmd Fuel Limit'!$J9)</f>
        <v>144.97282899999999</v>
      </c>
      <c r="M9" s="11">
        <f>'Internal Flash'!A245</f>
        <v>800</v>
      </c>
      <c r="N9" s="4">
        <f>_xll.Interp2dTab(-1,0,'Internal Flash'!$B$240:$I$240,'Internal Flash'!$A$241:$A$263,'Internal Flash'!$B$241:$I$263,'Cmd Fuel Limit'!$N$4,'Cmd Fuel Limit'!$M9)</f>
        <v>144.97282899999999</v>
      </c>
      <c r="P9" s="11">
        <f>'Internal Flash'!A272</f>
        <v>1000</v>
      </c>
      <c r="Q9" s="4">
        <f>_xll.Interp2dTab(-1,0,'Internal Flash'!$B$267:$K$267,'Internal Flash'!$A$268:$A$288,'Internal Flash'!$B$268:$K$288,'Cmd Fuel Limit'!$Q$4,'Cmd Fuel Limit'!$P9)</f>
        <v>104.73655684153138</v>
      </c>
      <c r="S9" s="11">
        <f>'Internal Flash'!A297</f>
        <v>1700</v>
      </c>
      <c r="T9" s="4">
        <f>_xll.Interp2dTab(-1,0,'Internal Flash'!$B$292:$F$292,'Internal Flash'!$A$293:$A$308,'Internal Flash'!$B$293:$F$308,'Cmd Fuel Limit'!$T$4,'Cmd Fuel Limit'!$S9)</f>
        <v>114.87772</v>
      </c>
      <c r="V9" s="11">
        <f>'Internal Flash'!A317</f>
        <v>1000</v>
      </c>
      <c r="W9" s="4">
        <f>_xll.Interp2dTab(-1,0,'Internal Flash'!$B$312:$F$312,'Internal Flash'!$A$313:$A$335,'Internal Flash'!$B$313:$F$335,'Cmd Fuel Limit'!$W$4,'Cmd Fuel Limit'!$V9)</f>
        <v>101.970108</v>
      </c>
    </row>
    <row r="10" spans="1:23" s="7" customFormat="1" x14ac:dyDescent="0.25">
      <c r="A10" s="11">
        <f>'CSP5'!A13</f>
        <v>900</v>
      </c>
      <c r="B10" s="4">
        <f>_xll.Interp2dTab(-1,0,'CSP5'!$B$7:$G$7,'CSP5'!$A$8:$A$30,'CSP5'!$B$8:$G$30,'Cmd Fuel Limit'!$B$4,'Cmd Fuel Limit'!$A10)</f>
        <v>144.97282899999999</v>
      </c>
      <c r="D10" s="11">
        <f>'CSP5'!A120</f>
        <v>1000</v>
      </c>
      <c r="E10" s="4">
        <f>_xll.Interp2dTab(-1,0,'CSP5'!$B$114:$Q$114,'CSP5'!$A$115:$A$137,'CSP5'!$B$115:$Q$137,'Cmd Fuel Limit'!$E$4,'Cmd Fuel Limit'!$D10)</f>
        <v>144.97282900000027</v>
      </c>
      <c r="G10" s="11">
        <f>'CSP5'!A147</f>
        <v>900</v>
      </c>
      <c r="H10" s="4">
        <f>_xll.Interp2dTab(-1,0,'CSP5'!$B$141:$I$141,'CSP5'!$A$142:$A$164,'CSP5'!$B$142:$I$164,'Cmd Fuel Limit'!$H$4,'Cmd Fuel Limit'!$G10)</f>
        <v>144.97282899999999</v>
      </c>
      <c r="J10" s="11">
        <f>'Internal Flash'!A219</f>
        <v>900</v>
      </c>
      <c r="K10" s="4">
        <f>_xll.Interp2dTab(-1,0,'Internal Flash'!$B$213:$I$213,'Internal Flash'!$A$214:$A$236,'Internal Flash'!$B$214:$I$236,'Cmd Fuel Limit'!$K$4,'Cmd Fuel Limit'!$J10)</f>
        <v>144.97282899999999</v>
      </c>
      <c r="M10" s="11">
        <f>'Internal Flash'!A246</f>
        <v>900</v>
      </c>
      <c r="N10" s="4">
        <f>_xll.Interp2dTab(-1,0,'Internal Flash'!$B$240:$I$240,'Internal Flash'!$A$241:$A$263,'Internal Flash'!$B$241:$I$263,'Cmd Fuel Limit'!$N$4,'Cmd Fuel Limit'!$M10)</f>
        <v>144.97282899999999</v>
      </c>
      <c r="P10" s="11">
        <f>'Internal Flash'!A273</f>
        <v>1200</v>
      </c>
      <c r="Q10" s="4">
        <f>_xll.Interp2dTab(-1,0,'Internal Flash'!$B$267:$K$267,'Internal Flash'!$A$268:$A$288,'Internal Flash'!$B$268:$K$288,'Cmd Fuel Limit'!$Q$4,'Cmd Fuel Limit'!$P10)</f>
        <v>113.19062265870251</v>
      </c>
      <c r="S10" s="11">
        <f>'Internal Flash'!A298</f>
        <v>1800</v>
      </c>
      <c r="T10" s="4">
        <f>_xll.Interp2dTab(-1,0,'Internal Flash'!$B$292:$F$292,'Internal Flash'!$A$293:$A$308,'Internal Flash'!$B$293:$F$308,'Cmd Fuel Limit'!$T$4,'Cmd Fuel Limit'!$S10)</f>
        <v>118.070655</v>
      </c>
      <c r="V10" s="11">
        <f>'Internal Flash'!A318</f>
        <v>1200</v>
      </c>
      <c r="W10" s="4">
        <f>_xll.Interp2dTab(-1,0,'Internal Flash'!$B$312:$F$312,'Internal Flash'!$A$313:$A$335,'Internal Flash'!$B$313:$F$335,'Cmd Fuel Limit'!$W$4,'Cmd Fuel Limit'!$V10)</f>
        <v>109.918477</v>
      </c>
    </row>
    <row r="11" spans="1:23" s="7" customFormat="1" x14ac:dyDescent="0.25">
      <c r="A11" s="11">
        <f>'CSP5'!A14</f>
        <v>1000</v>
      </c>
      <c r="B11" s="4">
        <f>_xll.Interp2dTab(-1,0,'CSP5'!$B$7:$G$7,'CSP5'!$A$8:$A$30,'CSP5'!$B$8:$G$30,'Cmd Fuel Limit'!$B$4,'Cmd Fuel Limit'!$A11)</f>
        <v>144.97282899999999</v>
      </c>
      <c r="D11" s="11">
        <f>'CSP5'!A121</f>
        <v>1200</v>
      </c>
      <c r="E11" s="4">
        <f>_xll.Interp2dTab(-1,0,'CSP5'!$B$114:$Q$114,'CSP5'!$A$115:$A$137,'CSP5'!$B$115:$Q$137,'Cmd Fuel Limit'!$E$4,'Cmd Fuel Limit'!$D11)</f>
        <v>144.97282900000027</v>
      </c>
      <c r="G11" s="11">
        <f>'CSP5'!A148</f>
        <v>1000</v>
      </c>
      <c r="H11" s="4">
        <f>_xll.Interp2dTab(-1,0,'CSP5'!$B$141:$I$141,'CSP5'!$A$142:$A$164,'CSP5'!$B$142:$I$164,'Cmd Fuel Limit'!$H$4,'Cmd Fuel Limit'!$G11)</f>
        <v>144.97282899999999</v>
      </c>
      <c r="J11" s="11">
        <f>'Internal Flash'!A220</f>
        <v>1000</v>
      </c>
      <c r="K11" s="4">
        <f>_xll.Interp2dTab(-1,0,'Internal Flash'!$B$213:$I$213,'Internal Flash'!$A$214:$A$236,'Internal Flash'!$B$214:$I$236,'Cmd Fuel Limit'!$K$4,'Cmd Fuel Limit'!$J11)</f>
        <v>144.97282899999999</v>
      </c>
      <c r="M11" s="11">
        <f>'Internal Flash'!A247</f>
        <v>1000</v>
      </c>
      <c r="N11" s="4">
        <f>_xll.Interp2dTab(-1,0,'Internal Flash'!$B$240:$I$240,'Internal Flash'!$A$241:$A$263,'Internal Flash'!$B$241:$I$263,'Cmd Fuel Limit'!$N$4,'Cmd Fuel Limit'!$M11)</f>
        <v>144.97282899999999</v>
      </c>
      <c r="P11" s="11">
        <f>'Internal Flash'!A274</f>
        <v>1400</v>
      </c>
      <c r="Q11" s="4">
        <f>_xll.Interp2dTab(-1,0,'Internal Flash'!$B$267:$K$267,'Internal Flash'!$A$268:$A$288,'Internal Flash'!$B$268:$K$288,'Cmd Fuel Limit'!$Q$4,'Cmd Fuel Limit'!$P11)</f>
        <v>114.52547476218508</v>
      </c>
      <c r="S11" s="11">
        <f>'Internal Flash'!A299</f>
        <v>1900</v>
      </c>
      <c r="T11" s="4">
        <f>_xll.Interp2dTab(-1,0,'Internal Flash'!$B$292:$F$292,'Internal Flash'!$A$293:$A$308,'Internal Flash'!$B$293:$F$308,'Cmd Fuel Limit'!$T$4,'Cmd Fuel Limit'!$S11)</f>
        <v>120.380437</v>
      </c>
      <c r="V11" s="11">
        <f>'Internal Flash'!A319</f>
        <v>1380</v>
      </c>
      <c r="W11" s="4">
        <f>_xll.Interp2dTab(-1,0,'Internal Flash'!$B$312:$F$312,'Internal Flash'!$A$313:$A$335,'Internal Flash'!$B$313:$F$335,'Cmd Fuel Limit'!$W$4,'Cmd Fuel Limit'!$V11)</f>
        <v>111.820651</v>
      </c>
    </row>
    <row r="12" spans="1:23" s="7" customFormat="1" x14ac:dyDescent="0.25">
      <c r="A12" s="11">
        <f>'CSP5'!A15</f>
        <v>1200</v>
      </c>
      <c r="B12" s="4">
        <f>_xll.Interp2dTab(-1,0,'CSP5'!$B$7:$G$7,'CSP5'!$A$8:$A$30,'CSP5'!$B$8:$G$30,'Cmd Fuel Limit'!$B$4,'Cmd Fuel Limit'!$A12)</f>
        <v>144.97282899999999</v>
      </c>
      <c r="D12" s="11">
        <f>'CSP5'!A122</f>
        <v>1300</v>
      </c>
      <c r="E12" s="4">
        <f>_xll.Interp2dTab(-1,0,'CSP5'!$B$114:$Q$114,'CSP5'!$A$115:$A$137,'CSP5'!$B$115:$Q$137,'Cmd Fuel Limit'!$E$4,'Cmd Fuel Limit'!$D12)</f>
        <v>144.97282900000027</v>
      </c>
      <c r="G12" s="11">
        <f>'CSP5'!A149</f>
        <v>1200</v>
      </c>
      <c r="H12" s="4">
        <f>_xll.Interp2dTab(-1,0,'CSP5'!$B$141:$I$141,'CSP5'!$A$142:$A$164,'CSP5'!$B$142:$I$164,'Cmd Fuel Limit'!$H$4,'Cmd Fuel Limit'!$G12)</f>
        <v>144.97282899999999</v>
      </c>
      <c r="J12" s="11">
        <f>'Internal Flash'!A221</f>
        <v>1200</v>
      </c>
      <c r="K12" s="4">
        <f>_xll.Interp2dTab(-1,0,'Internal Flash'!$B$213:$I$213,'Internal Flash'!$A$214:$A$236,'Internal Flash'!$B$214:$I$236,'Cmd Fuel Limit'!$K$4,'Cmd Fuel Limit'!$J12)</f>
        <v>144.97282899999999</v>
      </c>
      <c r="M12" s="11">
        <f>'Internal Flash'!A248</f>
        <v>1200</v>
      </c>
      <c r="N12" s="4">
        <f>_xll.Interp2dTab(-1,0,'Internal Flash'!$B$240:$I$240,'Internal Flash'!$A$241:$A$263,'Internal Flash'!$B$241:$I$263,'Cmd Fuel Limit'!$N$4,'Cmd Fuel Limit'!$M12)</f>
        <v>144.97282899999999</v>
      </c>
      <c r="P12" s="11">
        <f>'Internal Flash'!A275</f>
        <v>1600</v>
      </c>
      <c r="Q12" s="4">
        <f>_xll.Interp2dTab(-1,0,'Internal Flash'!$B$267:$K$267,'Internal Flash'!$A$268:$A$288,'Internal Flash'!$B$268:$K$288,'Cmd Fuel Limit'!$Q$4,'Cmd Fuel Limit'!$P12)</f>
        <v>124.44152190015524</v>
      </c>
      <c r="S12" s="11">
        <f>'Internal Flash'!A300</f>
        <v>2000</v>
      </c>
      <c r="T12" s="4">
        <f>_xll.Interp2dTab(-1,0,'Internal Flash'!$B$292:$F$292,'Internal Flash'!$A$293:$A$308,'Internal Flash'!$B$293:$F$308,'Cmd Fuel Limit'!$T$4,'Cmd Fuel Limit'!$S12)</f>
        <v>122.62228500000001</v>
      </c>
      <c r="V12" s="11">
        <f>'Internal Flash'!A320</f>
        <v>1600</v>
      </c>
      <c r="W12" s="4">
        <f>_xll.Interp2dTab(-1,0,'Internal Flash'!$B$312:$F$312,'Internal Flash'!$A$313:$A$335,'Internal Flash'!$B$313:$F$335,'Cmd Fuel Limit'!$W$4,'Cmd Fuel Limit'!$V12)</f>
        <v>119.90488999999999</v>
      </c>
    </row>
    <row r="13" spans="1:23" s="7" customFormat="1" x14ac:dyDescent="0.25">
      <c r="A13" s="11">
        <f>'CSP5'!A16</f>
        <v>1380</v>
      </c>
      <c r="B13" s="4">
        <f>_xll.Interp2dTab(-1,0,'CSP5'!$B$7:$G$7,'CSP5'!$A$8:$A$30,'CSP5'!$B$8:$G$30,'Cmd Fuel Limit'!$B$4,'Cmd Fuel Limit'!$A13)</f>
        <v>144.97282899999999</v>
      </c>
      <c r="D13" s="11">
        <f>'CSP5'!A123</f>
        <v>1400</v>
      </c>
      <c r="E13" s="4">
        <f>_xll.Interp2dTab(-1,0,'CSP5'!$B$114:$Q$114,'CSP5'!$A$115:$A$137,'CSP5'!$B$115:$Q$137,'Cmd Fuel Limit'!$E$4,'Cmd Fuel Limit'!$D13)</f>
        <v>144.97282900000027</v>
      </c>
      <c r="G13" s="11">
        <f>'CSP5'!A150</f>
        <v>1380</v>
      </c>
      <c r="H13" s="4">
        <f>_xll.Interp2dTab(-1,0,'CSP5'!$B$141:$I$141,'CSP5'!$A$142:$A$164,'CSP5'!$B$142:$I$164,'Cmd Fuel Limit'!$H$4,'Cmd Fuel Limit'!$G13)</f>
        <v>144.97282899999999</v>
      </c>
      <c r="J13" s="11">
        <f>'Internal Flash'!A222</f>
        <v>1380</v>
      </c>
      <c r="K13" s="4">
        <f>_xll.Interp2dTab(-1,0,'Internal Flash'!$B$213:$I$213,'Internal Flash'!$A$214:$A$236,'Internal Flash'!$B$214:$I$236,'Cmd Fuel Limit'!$K$4,'Cmd Fuel Limit'!$J13)</f>
        <v>144.97282899999999</v>
      </c>
      <c r="M13" s="11">
        <f>'Internal Flash'!A249</f>
        <v>1380</v>
      </c>
      <c r="N13" s="4">
        <f>_xll.Interp2dTab(-1,0,'Internal Flash'!$B$240:$I$240,'Internal Flash'!$A$241:$A$263,'Internal Flash'!$B$241:$I$263,'Cmd Fuel Limit'!$N$4,'Cmd Fuel Limit'!$M13)</f>
        <v>144.97282899999999</v>
      </c>
      <c r="P13" s="11">
        <f>'Internal Flash'!A276</f>
        <v>1800</v>
      </c>
      <c r="Q13" s="4">
        <f>_xll.Interp2dTab(-1,0,'Internal Flash'!$B$267:$K$267,'Internal Flash'!$A$268:$A$288,'Internal Flash'!$B$268:$K$288,'Cmd Fuel Limit'!$Q$4,'Cmd Fuel Limit'!$P13)</f>
        <v>127.23835626010491</v>
      </c>
      <c r="S13" s="11">
        <f>'Internal Flash'!A301</f>
        <v>2100</v>
      </c>
      <c r="T13" s="4">
        <f>_xll.Interp2dTab(-1,0,'Internal Flash'!$B$292:$F$292,'Internal Flash'!$A$293:$A$308,'Internal Flash'!$B$293:$F$308,'Cmd Fuel Limit'!$T$4,'Cmd Fuel Limit'!$S13)</f>
        <v>128.532611</v>
      </c>
      <c r="V13" s="11">
        <f>'Internal Flash'!A321</f>
        <v>1700</v>
      </c>
      <c r="W13" s="4">
        <f>_xll.Interp2dTab(-1,0,'Internal Flash'!$B$312:$F$312,'Internal Flash'!$A$313:$A$335,'Internal Flash'!$B$313:$F$335,'Cmd Fuel Limit'!$W$4,'Cmd Fuel Limit'!$V13)</f>
        <v>120.720108</v>
      </c>
    </row>
    <row r="14" spans="1:23" s="7" customFormat="1" x14ac:dyDescent="0.25">
      <c r="A14" s="11">
        <f>'CSP5'!A17</f>
        <v>1600</v>
      </c>
      <c r="B14" s="4">
        <f>_xll.Interp2dTab(-1,0,'CSP5'!$B$7:$G$7,'CSP5'!$A$8:$A$30,'CSP5'!$B$8:$G$30,'Cmd Fuel Limit'!$B$4,'Cmd Fuel Limit'!$A14)</f>
        <v>144.97282899999999</v>
      </c>
      <c r="D14" s="11">
        <f>'CSP5'!A124</f>
        <v>1600</v>
      </c>
      <c r="E14" s="4">
        <f>_xll.Interp2dTab(-1,0,'CSP5'!$B$114:$Q$114,'CSP5'!$A$115:$A$137,'CSP5'!$B$115:$Q$137,'Cmd Fuel Limit'!$E$4,'Cmd Fuel Limit'!$D14)</f>
        <v>144.97282900000027</v>
      </c>
      <c r="G14" s="11">
        <f>'CSP5'!A151</f>
        <v>1600</v>
      </c>
      <c r="H14" s="4">
        <f>_xll.Interp2dTab(-1,0,'CSP5'!$B$141:$I$141,'CSP5'!$A$142:$A$164,'CSP5'!$B$142:$I$164,'Cmd Fuel Limit'!$H$4,'Cmd Fuel Limit'!$G14)</f>
        <v>122.01087200000001</v>
      </c>
      <c r="J14" s="11">
        <f>'Internal Flash'!A223</f>
        <v>1600</v>
      </c>
      <c r="K14" s="4">
        <f>_xll.Interp2dTab(-1,0,'Internal Flash'!$B$213:$I$213,'Internal Flash'!$A$214:$A$236,'Internal Flash'!$B$214:$I$236,'Cmd Fuel Limit'!$K$4,'Cmd Fuel Limit'!$J14)</f>
        <v>144.97282899999999</v>
      </c>
      <c r="M14" s="11">
        <f>'Internal Flash'!A250</f>
        <v>1600</v>
      </c>
      <c r="N14" s="4">
        <f>_xll.Interp2dTab(-1,0,'Internal Flash'!$B$240:$I$240,'Internal Flash'!$A$241:$A$263,'Internal Flash'!$B$241:$I$263,'Cmd Fuel Limit'!$N$4,'Cmd Fuel Limit'!$M14)</f>
        <v>144.97282899999999</v>
      </c>
      <c r="P14" s="11">
        <f>'Internal Flash'!A277</f>
        <v>2000</v>
      </c>
      <c r="Q14" s="4">
        <f>_xll.Interp2dTab(-1,0,'Internal Flash'!$B$267:$K$267,'Internal Flash'!$A$268:$A$288,'Internal Flash'!$B$268:$K$288,'Cmd Fuel Limit'!$Q$4,'Cmd Fuel Limit'!$P14)</f>
        <v>131.8785577214669</v>
      </c>
      <c r="S14" s="11">
        <f>'Internal Flash'!A302</f>
        <v>2200</v>
      </c>
      <c r="T14" s="4">
        <f>_xll.Interp2dTab(-1,0,'Internal Flash'!$B$292:$F$292,'Internal Flash'!$A$293:$A$308,'Internal Flash'!$B$293:$F$308,'Cmd Fuel Limit'!$T$4,'Cmd Fuel Limit'!$S14)</f>
        <v>130.36685</v>
      </c>
      <c r="V14" s="11">
        <f>'Internal Flash'!A322</f>
        <v>1800</v>
      </c>
      <c r="W14" s="4">
        <f>_xll.Interp2dTab(-1,0,'Internal Flash'!$B$312:$F$312,'Internal Flash'!$A$313:$A$335,'Internal Flash'!$B$313:$F$335,'Cmd Fuel Limit'!$W$4,'Cmd Fuel Limit'!$V14)</f>
        <v>122.282608</v>
      </c>
    </row>
    <row r="15" spans="1:23" s="7" customFormat="1" x14ac:dyDescent="0.25">
      <c r="A15" s="11">
        <f>'CSP5'!A18</f>
        <v>1800</v>
      </c>
      <c r="B15" s="4">
        <f>_xll.Interp2dTab(-1,0,'CSP5'!$B$7:$G$7,'CSP5'!$A$8:$A$30,'CSP5'!$B$8:$G$30,'Cmd Fuel Limit'!$B$4,'Cmd Fuel Limit'!$A15)</f>
        <v>144.97282899999999</v>
      </c>
      <c r="D15" s="11">
        <f>'CSP5'!A125</f>
        <v>1800</v>
      </c>
      <c r="E15" s="4">
        <f>_xll.Interp2dTab(-1,0,'CSP5'!$B$114:$Q$114,'CSP5'!$A$115:$A$137,'CSP5'!$B$115:$Q$137,'Cmd Fuel Limit'!$E$4,'Cmd Fuel Limit'!$D15)</f>
        <v>144.97282900000027</v>
      </c>
      <c r="G15" s="11">
        <f>'CSP5'!A152</f>
        <v>1800</v>
      </c>
      <c r="H15" s="4">
        <f>_xll.Interp2dTab(-1,0,'CSP5'!$B$141:$I$141,'CSP5'!$A$142:$A$164,'CSP5'!$B$142:$I$164,'Cmd Fuel Limit'!$H$4,'Cmd Fuel Limit'!$G15)</f>
        <v>122.00042038461538</v>
      </c>
      <c r="J15" s="11">
        <f>'Internal Flash'!A224</f>
        <v>1800</v>
      </c>
      <c r="K15" s="4">
        <f>_xll.Interp2dTab(-1,0,'Internal Flash'!$B$213:$I$213,'Internal Flash'!$A$214:$A$236,'Internal Flash'!$B$214:$I$236,'Cmd Fuel Limit'!$K$4,'Cmd Fuel Limit'!$J15)</f>
        <v>144.97282899999999</v>
      </c>
      <c r="M15" s="11">
        <f>'Internal Flash'!A251</f>
        <v>1800</v>
      </c>
      <c r="N15" s="4">
        <f>_xll.Interp2dTab(-1,0,'Internal Flash'!$B$240:$I$240,'Internal Flash'!$A$241:$A$263,'Internal Flash'!$B$241:$I$263,'Cmd Fuel Limit'!$N$4,'Cmd Fuel Limit'!$M15)</f>
        <v>144.97282899999999</v>
      </c>
      <c r="P15" s="11">
        <f>'Internal Flash'!A278</f>
        <v>2200</v>
      </c>
      <c r="Q15" s="4">
        <f>_xll.Interp2dTab(-1,0,'Internal Flash'!$B$267:$K$267,'Internal Flash'!$A$268:$A$288,'Internal Flash'!$B$268:$K$288,'Cmd Fuel Limit'!$Q$4,'Cmd Fuel Limit'!$P15)</f>
        <v>137.53578917868833</v>
      </c>
      <c r="S15" s="11">
        <f>'Internal Flash'!A303</f>
        <v>2600</v>
      </c>
      <c r="T15" s="4">
        <f>_xll.Interp2dTab(-1,0,'Internal Flash'!$B$292:$F$292,'Internal Flash'!$A$293:$A$308,'Internal Flash'!$B$293:$F$308,'Cmd Fuel Limit'!$T$4,'Cmd Fuel Limit'!$S15)</f>
        <v>131.18206799999999</v>
      </c>
      <c r="V15" s="11">
        <f>'Internal Flash'!A323</f>
        <v>1900</v>
      </c>
      <c r="W15" s="4">
        <f>_xll.Interp2dTab(-1,0,'Internal Flash'!$B$312:$F$312,'Internal Flash'!$A$313:$A$335,'Internal Flash'!$B$313:$F$335,'Cmd Fuel Limit'!$W$4,'Cmd Fuel Limit'!$V15)</f>
        <v>123.709238</v>
      </c>
    </row>
    <row r="16" spans="1:23" s="7" customFormat="1" x14ac:dyDescent="0.25">
      <c r="A16" s="11">
        <f>'CSP5'!A19</f>
        <v>2000</v>
      </c>
      <c r="B16" s="4">
        <f>_xll.Interp2dTab(-1,0,'CSP5'!$B$7:$G$7,'CSP5'!$A$8:$A$30,'CSP5'!$B$8:$G$30,'Cmd Fuel Limit'!$B$4,'Cmd Fuel Limit'!$A16)</f>
        <v>144.97282899999999</v>
      </c>
      <c r="D16" s="11">
        <f>'CSP5'!A126</f>
        <v>2000</v>
      </c>
      <c r="E16" s="4">
        <f>_xll.Interp2dTab(-1,0,'CSP5'!$B$114:$Q$114,'CSP5'!$A$115:$A$137,'CSP5'!$B$115:$Q$137,'Cmd Fuel Limit'!$E$4,'Cmd Fuel Limit'!$D16)</f>
        <v>144.97282900000027</v>
      </c>
      <c r="G16" s="11">
        <f>'CSP5'!A153</f>
        <v>2000</v>
      </c>
      <c r="H16" s="4">
        <f>_xll.Interp2dTab(-1,0,'CSP5'!$B$141:$I$141,'CSP5'!$A$142:$A$164,'CSP5'!$B$142:$I$164,'Cmd Fuel Limit'!$H$4,'Cmd Fuel Limit'!$G16)</f>
        <v>118.69251930769232</v>
      </c>
      <c r="J16" s="11">
        <f>'Internal Flash'!A225</f>
        <v>2000</v>
      </c>
      <c r="K16" s="4">
        <f>_xll.Interp2dTab(-1,0,'Internal Flash'!$B$213:$I$213,'Internal Flash'!$A$214:$A$236,'Internal Flash'!$B$214:$I$236,'Cmd Fuel Limit'!$K$4,'Cmd Fuel Limit'!$J16)</f>
        <v>144.97282899999999</v>
      </c>
      <c r="M16" s="11">
        <f>'Internal Flash'!A252</f>
        <v>2000</v>
      </c>
      <c r="N16" s="4">
        <f>_xll.Interp2dTab(-1,0,'Internal Flash'!$B$240:$I$240,'Internal Flash'!$A$241:$A$263,'Internal Flash'!$B$241:$I$263,'Cmd Fuel Limit'!$N$4,'Cmd Fuel Limit'!$M16)</f>
        <v>144.97282899999999</v>
      </c>
      <c r="P16" s="11">
        <f>'Internal Flash'!A279</f>
        <v>2400</v>
      </c>
      <c r="Q16" s="4">
        <f>_xll.Interp2dTab(-1,0,'Internal Flash'!$B$267:$K$267,'Internal Flash'!$A$268:$A$288,'Internal Flash'!$B$268:$K$288,'Cmd Fuel Limit'!$Q$4,'Cmd Fuel Limit'!$P16)</f>
        <v>137.53578917868833</v>
      </c>
      <c r="S16" s="11">
        <f>'Internal Flash'!A304</f>
        <v>2700</v>
      </c>
      <c r="T16" s="4">
        <f>_xll.Interp2dTab(-1,0,'Internal Flash'!$B$292:$F$292,'Internal Flash'!$A$293:$A$308,'Internal Flash'!$B$293:$F$308,'Cmd Fuel Limit'!$T$4,'Cmd Fuel Limit'!$S16)</f>
        <v>133.28804600000001</v>
      </c>
      <c r="V16" s="11">
        <f>'Internal Flash'!A324</f>
        <v>2000</v>
      </c>
      <c r="W16" s="4">
        <f>_xll.Interp2dTab(-1,0,'Internal Flash'!$B$312:$F$312,'Internal Flash'!$A$313:$A$335,'Internal Flash'!$B$313:$F$335,'Cmd Fuel Limit'!$W$4,'Cmd Fuel Limit'!$V16)</f>
        <v>126.76630299999999</v>
      </c>
    </row>
    <row r="17" spans="1:23" s="7" customFormat="1" x14ac:dyDescent="0.25">
      <c r="A17" s="11">
        <f>'CSP5'!A20</f>
        <v>2200</v>
      </c>
      <c r="B17" s="4">
        <f>_xll.Interp2dTab(-1,0,'CSP5'!$B$7:$G$7,'CSP5'!$A$8:$A$30,'CSP5'!$B$8:$G$30,'Cmd Fuel Limit'!$B$4,'Cmd Fuel Limit'!$A17)</f>
        <v>144.97282899999999</v>
      </c>
      <c r="D17" s="11">
        <f>'CSP5'!A127</f>
        <v>2200</v>
      </c>
      <c r="E17" s="4">
        <f>_xll.Interp2dTab(-1,0,'CSP5'!$B$114:$Q$114,'CSP5'!$A$115:$A$137,'CSP5'!$B$115:$Q$137,'Cmd Fuel Limit'!$E$4,'Cmd Fuel Limit'!$D17)</f>
        <v>144.97282900000027</v>
      </c>
      <c r="G17" s="11">
        <f>'CSP5'!A154</f>
        <v>2200</v>
      </c>
      <c r="H17" s="4">
        <f>_xll.Interp2dTab(-1,0,'CSP5'!$B$141:$I$141,'CSP5'!$A$142:$A$164,'CSP5'!$B$142:$I$164,'Cmd Fuel Limit'!$H$4,'Cmd Fuel Limit'!$G17)</f>
        <v>118.43123130769231</v>
      </c>
      <c r="J17" s="11">
        <f>'Internal Flash'!A226</f>
        <v>2200</v>
      </c>
      <c r="K17" s="4">
        <f>_xll.Interp2dTab(-1,0,'Internal Flash'!$B$213:$I$213,'Internal Flash'!$A$214:$A$236,'Internal Flash'!$B$214:$I$236,'Cmd Fuel Limit'!$K$4,'Cmd Fuel Limit'!$J17)</f>
        <v>144.97282899999999</v>
      </c>
      <c r="M17" s="11">
        <f>'Internal Flash'!A253</f>
        <v>2200</v>
      </c>
      <c r="N17" s="4">
        <f>_xll.Interp2dTab(-1,0,'Internal Flash'!$B$240:$I$240,'Internal Flash'!$A$241:$A$263,'Internal Flash'!$B$241:$I$263,'Cmd Fuel Limit'!$N$4,'Cmd Fuel Limit'!$M17)</f>
        <v>144.97282899999999</v>
      </c>
      <c r="P17" s="11">
        <f>'Internal Flash'!A280</f>
        <v>2600</v>
      </c>
      <c r="Q17" s="4">
        <f>_xll.Interp2dTab(-1,0,'Internal Flash'!$B$267:$K$267,'Internal Flash'!$A$268:$A$288,'Internal Flash'!$B$268:$K$288,'Cmd Fuel Limit'!$Q$4,'Cmd Fuel Limit'!$P17)</f>
        <v>138.42569089289941</v>
      </c>
      <c r="S17" s="11">
        <f>'Internal Flash'!A305</f>
        <v>2800</v>
      </c>
      <c r="T17" s="4">
        <f>_xll.Interp2dTab(-1,0,'Internal Flash'!$B$292:$F$292,'Internal Flash'!$A$293:$A$308,'Internal Flash'!$B$293:$F$308,'Cmd Fuel Limit'!$T$4,'Cmd Fuel Limit'!$S17)</f>
        <v>134.71467699999999</v>
      </c>
      <c r="V17" s="11">
        <f>'Internal Flash'!A325</f>
        <v>2100</v>
      </c>
      <c r="W17" s="4">
        <f>_xll.Interp2dTab(-1,0,'Internal Flash'!$B$312:$F$312,'Internal Flash'!$A$313:$A$335,'Internal Flash'!$B$313:$F$335,'Cmd Fuel Limit'!$W$4,'Cmd Fuel Limit'!$V17)</f>
        <v>133.83152100000001</v>
      </c>
    </row>
    <row r="18" spans="1:23" s="7" customFormat="1" x14ac:dyDescent="0.25">
      <c r="A18" s="11">
        <f>'CSP5'!A21</f>
        <v>2400</v>
      </c>
      <c r="B18" s="4">
        <f>_xll.Interp2dTab(-1,0,'CSP5'!$B$7:$G$7,'CSP5'!$A$8:$A$30,'CSP5'!$B$8:$G$30,'Cmd Fuel Limit'!$B$4,'Cmd Fuel Limit'!$A18)</f>
        <v>144.97282899999999</v>
      </c>
      <c r="D18" s="11">
        <f>'CSP5'!A128</f>
        <v>2400</v>
      </c>
      <c r="E18" s="4">
        <f>_xll.Interp2dTab(-1,0,'CSP5'!$B$114:$Q$114,'CSP5'!$A$115:$A$137,'CSP5'!$B$115:$Q$137,'Cmd Fuel Limit'!$E$4,'Cmd Fuel Limit'!$D18)</f>
        <v>144.97282900000027</v>
      </c>
      <c r="G18" s="11">
        <f>'CSP5'!A155</f>
        <v>2400</v>
      </c>
      <c r="H18" s="4">
        <f>_xll.Interp2dTab(-1,0,'CSP5'!$B$141:$I$141,'CSP5'!$A$142:$A$164,'CSP5'!$B$142:$I$164,'Cmd Fuel Limit'!$H$4,'Cmd Fuel Limit'!$G18)</f>
        <v>108.3821093076923</v>
      </c>
      <c r="J18" s="11">
        <f>'Internal Flash'!A227</f>
        <v>2400</v>
      </c>
      <c r="K18" s="4">
        <f>_xll.Interp2dTab(-1,0,'Internal Flash'!$B$213:$I$213,'Internal Flash'!$A$214:$A$236,'Internal Flash'!$B$214:$I$236,'Cmd Fuel Limit'!$K$4,'Cmd Fuel Limit'!$J18)</f>
        <v>144.97282899999999</v>
      </c>
      <c r="M18" s="11">
        <f>'Internal Flash'!A254</f>
        <v>2400</v>
      </c>
      <c r="N18" s="4">
        <f>_xll.Interp2dTab(-1,0,'Internal Flash'!$B$240:$I$240,'Internal Flash'!$A$241:$A$263,'Internal Flash'!$B$241:$I$263,'Cmd Fuel Limit'!$N$4,'Cmd Fuel Limit'!$M18)</f>
        <v>144.97282899999999</v>
      </c>
      <c r="P18" s="11">
        <f>'Internal Flash'!A281</f>
        <v>2700</v>
      </c>
      <c r="Q18" s="4">
        <f>_xll.Interp2dTab(-1,0,'Internal Flash'!$B$267:$K$267,'Internal Flash'!$A$268:$A$288,'Internal Flash'!$B$268:$K$288,'Cmd Fuel Limit'!$Q$4,'Cmd Fuel Limit'!$P18)</f>
        <v>140.33262353863802</v>
      </c>
      <c r="S18" s="11">
        <f>'Internal Flash'!A306</f>
        <v>2900</v>
      </c>
      <c r="T18" s="4">
        <f>_xll.Interp2dTab(-1,0,'Internal Flash'!$B$292:$F$292,'Internal Flash'!$A$293:$A$308,'Internal Flash'!$B$293:$F$308,'Cmd Fuel Limit'!$T$4,'Cmd Fuel Limit'!$S18)</f>
        <v>135.12228500000001</v>
      </c>
      <c r="V18" s="11">
        <f>'Internal Flash'!A326</f>
        <v>2200</v>
      </c>
      <c r="W18" s="4">
        <f>_xll.Interp2dTab(-1,0,'Internal Flash'!$B$312:$F$312,'Internal Flash'!$A$313:$A$335,'Internal Flash'!$B$313:$F$335,'Cmd Fuel Limit'!$W$4,'Cmd Fuel Limit'!$V18)</f>
        <v>134.986412</v>
      </c>
    </row>
    <row r="19" spans="1:23" s="7" customFormat="1" x14ac:dyDescent="0.25">
      <c r="A19" s="11">
        <f>'CSP5'!A22</f>
        <v>2600</v>
      </c>
      <c r="B19" s="4">
        <f>_xll.Interp2dTab(-1,0,'CSP5'!$B$7:$G$7,'CSP5'!$A$8:$A$30,'CSP5'!$B$8:$G$30,'Cmd Fuel Limit'!$B$4,'Cmd Fuel Limit'!$A19)</f>
        <v>144.97282899999999</v>
      </c>
      <c r="D19" s="11">
        <f>'CSP5'!A129</f>
        <v>2500</v>
      </c>
      <c r="E19" s="4">
        <f>_xll.Interp2dTab(-1,0,'CSP5'!$B$114:$Q$114,'CSP5'!$A$115:$A$137,'CSP5'!$B$115:$Q$137,'Cmd Fuel Limit'!$E$4,'Cmd Fuel Limit'!$D19)</f>
        <v>144.97282900000027</v>
      </c>
      <c r="G19" s="11">
        <f>'CSP5'!A156</f>
        <v>2600</v>
      </c>
      <c r="H19" s="4">
        <f>_xll.Interp2dTab(-1,0,'CSP5'!$B$141:$I$141,'CSP5'!$A$142:$A$164,'CSP5'!$B$142:$I$164,'Cmd Fuel Limit'!$H$4,'Cmd Fuel Limit'!$G19)</f>
        <v>104.05518615384617</v>
      </c>
      <c r="J19" s="11">
        <f>'Internal Flash'!A228</f>
        <v>2600</v>
      </c>
      <c r="K19" s="4">
        <f>_xll.Interp2dTab(-1,0,'Internal Flash'!$B$213:$I$213,'Internal Flash'!$A$214:$A$236,'Internal Flash'!$B$214:$I$236,'Cmd Fuel Limit'!$K$4,'Cmd Fuel Limit'!$J19)</f>
        <v>144.97282899999999</v>
      </c>
      <c r="M19" s="11">
        <f>'Internal Flash'!A255</f>
        <v>2600</v>
      </c>
      <c r="N19" s="4">
        <f>_xll.Interp2dTab(-1,0,'Internal Flash'!$B$240:$I$240,'Internal Flash'!$A$241:$A$263,'Internal Flash'!$B$241:$I$263,'Cmd Fuel Limit'!$N$4,'Cmd Fuel Limit'!$M19)</f>
        <v>144.97282899999999</v>
      </c>
      <c r="P19" s="11">
        <f>'Internal Flash'!A282</f>
        <v>2800</v>
      </c>
      <c r="Q19" s="4">
        <f>_xll.Interp2dTab(-1,0,'Internal Flash'!$B$267:$K$267,'Internal Flash'!$A$268:$A$288,'Internal Flash'!$B$268:$K$288,'Cmd Fuel Limit'!$Q$4,'Cmd Fuel Limit'!$P19)</f>
        <v>142.68450657364812</v>
      </c>
      <c r="S19" s="11">
        <f>'Internal Flash'!A307</f>
        <v>2925</v>
      </c>
      <c r="T19" s="4">
        <f>_xll.Interp2dTab(-1,0,'Internal Flash'!$B$292:$F$292,'Internal Flash'!$A$293:$A$308,'Internal Flash'!$B$293:$F$308,'Cmd Fuel Limit'!$T$4,'Cmd Fuel Limit'!$S19)</f>
        <v>135.86956799999999</v>
      </c>
      <c r="V19" s="11">
        <f>'Internal Flash'!A327</f>
        <v>2600</v>
      </c>
      <c r="W19" s="4">
        <f>_xll.Interp2dTab(-1,0,'Internal Flash'!$B$312:$F$312,'Internal Flash'!$A$313:$A$335,'Internal Flash'!$B$313:$F$335,'Cmd Fuel Limit'!$W$4,'Cmd Fuel Limit'!$V19)</f>
        <v>134.51086799999999</v>
      </c>
    </row>
    <row r="20" spans="1:23" s="7" customFormat="1" x14ac:dyDescent="0.25">
      <c r="A20" s="11">
        <f>'CSP5'!A23</f>
        <v>2700</v>
      </c>
      <c r="B20" s="4">
        <f>_xll.Interp2dTab(-1,0,'CSP5'!$B$7:$G$7,'CSP5'!$A$8:$A$30,'CSP5'!$B$8:$G$30,'Cmd Fuel Limit'!$B$4,'Cmd Fuel Limit'!$A20)</f>
        <v>144.97282899999999</v>
      </c>
      <c r="D20" s="11">
        <f>'CSP5'!A130</f>
        <v>2600</v>
      </c>
      <c r="E20" s="4">
        <f>_xll.Interp2dTab(-1,0,'CSP5'!$B$114:$Q$114,'CSP5'!$A$115:$A$137,'CSP5'!$B$115:$Q$137,'Cmd Fuel Limit'!$E$4,'Cmd Fuel Limit'!$D20)</f>
        <v>144.97282900000027</v>
      </c>
      <c r="G20" s="11">
        <f>'CSP5'!A157</f>
        <v>2800</v>
      </c>
      <c r="H20" s="4">
        <f>_xll.Interp2dTab(-1,0,'CSP5'!$B$141:$I$141,'CSP5'!$A$142:$A$164,'CSP5'!$B$142:$I$164,'Cmd Fuel Limit'!$H$4,'Cmd Fuel Limit'!$G20)</f>
        <v>99.639425076923089</v>
      </c>
      <c r="J20" s="11">
        <f>'Internal Flash'!A229</f>
        <v>2800</v>
      </c>
      <c r="K20" s="4">
        <f>_xll.Interp2dTab(-1,0,'Internal Flash'!$B$213:$I$213,'Internal Flash'!$A$214:$A$236,'Internal Flash'!$B$214:$I$236,'Cmd Fuel Limit'!$K$4,'Cmd Fuel Limit'!$J20)</f>
        <v>144.97282899999999</v>
      </c>
      <c r="M20" s="11">
        <f>'Internal Flash'!A256</f>
        <v>2800</v>
      </c>
      <c r="N20" s="4">
        <f>_xll.Interp2dTab(-1,0,'Internal Flash'!$B$240:$I$240,'Internal Flash'!$A$241:$A$263,'Internal Flash'!$B$241:$I$263,'Cmd Fuel Limit'!$N$4,'Cmd Fuel Limit'!$M20)</f>
        <v>144.97282899999999</v>
      </c>
      <c r="P20" s="11">
        <f>'Internal Flash'!A283</f>
        <v>2900</v>
      </c>
      <c r="Q20" s="4">
        <f>_xll.Interp2dTab(-1,0,'Internal Flash'!$B$267:$K$267,'Internal Flash'!$A$268:$A$288,'Internal Flash'!$B$268:$K$288,'Cmd Fuel Limit'!$Q$4,'Cmd Fuel Limit'!$P20)</f>
        <v>142.17599064005034</v>
      </c>
      <c r="S20" s="13">
        <f>'Internal Flash'!A308</f>
        <v>2926</v>
      </c>
      <c r="T20" s="12">
        <f>_xll.Interp2dTab(-1,0,'Internal Flash'!$B$292:$F$292,'Internal Flash'!$A$293:$A$308,'Internal Flash'!$B$293:$F$308,'Cmd Fuel Limit'!$T$4,'Cmd Fuel Limit'!$S20)</f>
        <v>135.86956799999999</v>
      </c>
      <c r="V20" s="11">
        <f>'Internal Flash'!A328</f>
        <v>2700</v>
      </c>
      <c r="W20" s="4">
        <f>_xll.Interp2dTab(-1,0,'Internal Flash'!$B$312:$F$312,'Internal Flash'!$A$313:$A$335,'Internal Flash'!$B$313:$F$335,'Cmd Fuel Limit'!$W$4,'Cmd Fuel Limit'!$V20)</f>
        <v>136.00543400000001</v>
      </c>
    </row>
    <row r="21" spans="1:23" s="7" customFormat="1" x14ac:dyDescent="0.25">
      <c r="A21" s="11">
        <f>'CSP5'!A24</f>
        <v>2800</v>
      </c>
      <c r="B21" s="4">
        <f>_xll.Interp2dTab(-1,0,'CSP5'!$B$7:$G$7,'CSP5'!$A$8:$A$30,'CSP5'!$B$8:$G$30,'Cmd Fuel Limit'!$B$4,'Cmd Fuel Limit'!$A21)</f>
        <v>144.97282899999999</v>
      </c>
      <c r="D21" s="11">
        <f>'CSP5'!A131</f>
        <v>2700</v>
      </c>
      <c r="E21" s="4">
        <f>_xll.Interp2dTab(-1,0,'CSP5'!$B$114:$Q$114,'CSP5'!$A$115:$A$137,'CSP5'!$B$115:$Q$137,'Cmd Fuel Limit'!$E$4,'Cmd Fuel Limit'!$D21)</f>
        <v>144.97282900000027</v>
      </c>
      <c r="G21" s="11">
        <f>'CSP5'!A158</f>
        <v>2900</v>
      </c>
      <c r="H21" s="4">
        <f>_xll.Interp2dTab(-1,0,'CSP5'!$B$141:$I$141,'CSP5'!$A$142:$A$164,'CSP5'!$B$142:$I$164,'Cmd Fuel Limit'!$H$4,'Cmd Fuel Limit'!$G21)</f>
        <v>101.44753561538462</v>
      </c>
      <c r="J21" s="11">
        <f>'Internal Flash'!A230</f>
        <v>2900</v>
      </c>
      <c r="K21" s="4">
        <f>_xll.Interp2dTab(-1,0,'Internal Flash'!$B$213:$I$213,'Internal Flash'!$A$214:$A$236,'Internal Flash'!$B$214:$I$236,'Cmd Fuel Limit'!$K$4,'Cmd Fuel Limit'!$J21)</f>
        <v>144.97282899999999</v>
      </c>
      <c r="M21" s="11">
        <f>'Internal Flash'!A257</f>
        <v>2900</v>
      </c>
      <c r="N21" s="4">
        <f>_xll.Interp2dTab(-1,0,'Internal Flash'!$B$240:$I$240,'Internal Flash'!$A$241:$A$263,'Internal Flash'!$B$241:$I$263,'Cmd Fuel Limit'!$N$4,'Cmd Fuel Limit'!$M21)</f>
        <v>144.97282899999999</v>
      </c>
      <c r="P21" s="11">
        <f>'Internal Flash'!A284</f>
        <v>3000</v>
      </c>
      <c r="Q21" s="4">
        <f>_xll.Interp2dTab(-1,0,'Internal Flash'!$B$267:$K$267,'Internal Flash'!$A$268:$A$288,'Internal Flash'!$B$268:$K$288,'Cmd Fuel Limit'!$Q$4,'Cmd Fuel Limit'!$P21)</f>
        <v>132.38707271939663</v>
      </c>
      <c r="V21" s="11">
        <f>'Internal Flash'!A329</f>
        <v>2800</v>
      </c>
      <c r="W21" s="4">
        <f>_xll.Interp2dTab(-1,0,'Internal Flash'!$B$312:$F$312,'Internal Flash'!$A$313:$A$335,'Internal Flash'!$B$313:$F$335,'Cmd Fuel Limit'!$W$4,'Cmd Fuel Limit'!$V21)</f>
        <v>140.42119400000001</v>
      </c>
    </row>
    <row r="22" spans="1:23" s="7" customFormat="1" x14ac:dyDescent="0.25">
      <c r="A22" s="11">
        <f>'CSP5'!A25</f>
        <v>2900</v>
      </c>
      <c r="B22" s="4">
        <f>_xll.Interp2dTab(-1,0,'CSP5'!$B$7:$G$7,'CSP5'!$A$8:$A$30,'CSP5'!$B$8:$G$30,'Cmd Fuel Limit'!$B$4,'Cmd Fuel Limit'!$A22)</f>
        <v>141.983699</v>
      </c>
      <c r="D22" s="11">
        <f>'CSP5'!A132</f>
        <v>2800</v>
      </c>
      <c r="E22" s="4">
        <f>_xll.Interp2dTab(-1,0,'CSP5'!$B$114:$Q$114,'CSP5'!$A$115:$A$137,'CSP5'!$B$115:$Q$137,'Cmd Fuel Limit'!$E$4,'Cmd Fuel Limit'!$D22)</f>
        <v>144.97282900000027</v>
      </c>
      <c r="G22" s="11">
        <f>'CSP5'!A159</f>
        <v>3000</v>
      </c>
      <c r="H22" s="4">
        <f>_xll.Interp2dTab(-1,0,'CSP5'!$B$141:$I$141,'CSP5'!$A$142:$A$164,'CSP5'!$B$142:$I$164,'Cmd Fuel Limit'!$H$4,'Cmd Fuel Limit'!$G22)</f>
        <v>104.79724261538462</v>
      </c>
      <c r="J22" s="11">
        <f>'Internal Flash'!A231</f>
        <v>3000</v>
      </c>
      <c r="K22" s="4">
        <f>_xll.Interp2dTab(-1,0,'Internal Flash'!$B$213:$I$213,'Internal Flash'!$A$214:$A$236,'Internal Flash'!$B$214:$I$236,'Cmd Fuel Limit'!$K$4,'Cmd Fuel Limit'!$J22)</f>
        <v>144.97282899999999</v>
      </c>
      <c r="M22" s="11">
        <f>'Internal Flash'!A258</f>
        <v>3000</v>
      </c>
      <c r="N22" s="4">
        <f>_xll.Interp2dTab(-1,0,'Internal Flash'!$B$240:$I$240,'Internal Flash'!$A$241:$A$263,'Internal Flash'!$B$241:$I$263,'Cmd Fuel Limit'!$N$4,'Cmd Fuel Limit'!$M22)</f>
        <v>144.97282899999999</v>
      </c>
      <c r="P22" s="11">
        <f>'Internal Flash'!A285</f>
        <v>3200</v>
      </c>
      <c r="Q22" s="4">
        <f>_xll.Interp2dTab(-1,0,'Internal Flash'!$B$267:$K$267,'Internal Flash'!$A$268:$A$288,'Internal Flash'!$B$268:$K$288,'Cmd Fuel Limit'!$Q$4,'Cmd Fuel Limit'!$P22)</f>
        <v>102.98913</v>
      </c>
      <c r="V22" s="11">
        <f>'Internal Flash'!A330</f>
        <v>2900</v>
      </c>
      <c r="W22" s="4">
        <f>_xll.Interp2dTab(-1,0,'Internal Flash'!$B$312:$F$312,'Internal Flash'!$A$313:$A$335,'Internal Flash'!$B$313:$F$335,'Cmd Fuel Limit'!$W$4,'Cmd Fuel Limit'!$V22)</f>
        <v>141.10054199999999</v>
      </c>
    </row>
    <row r="23" spans="1:23" s="7" customFormat="1" x14ac:dyDescent="0.25">
      <c r="A23" s="11">
        <f>'CSP5'!A26</f>
        <v>3000</v>
      </c>
      <c r="B23" s="4">
        <f>_xll.Interp2dTab(-1,0,'CSP5'!$B$7:$G$7,'CSP5'!$A$8:$A$30,'CSP5'!$B$8:$G$30,'Cmd Fuel Limit'!$B$4,'Cmd Fuel Limit'!$A23)</f>
        <v>130.978264</v>
      </c>
      <c r="D23" s="11">
        <f>'CSP5'!A133</f>
        <v>3000</v>
      </c>
      <c r="E23" s="4">
        <f>_xll.Interp2dTab(-1,0,'CSP5'!$B$114:$Q$114,'CSP5'!$A$115:$A$137,'CSP5'!$B$115:$Q$137,'Cmd Fuel Limit'!$E$4,'Cmd Fuel Limit'!$D23)</f>
        <v>144.97282900000027</v>
      </c>
      <c r="G23" s="11">
        <f>'CSP5'!A160</f>
        <v>3200</v>
      </c>
      <c r="H23" s="4">
        <f>_xll.Interp2dTab(-1,0,'CSP5'!$B$141:$I$141,'CSP5'!$A$142:$A$164,'CSP5'!$B$142:$I$164,'Cmd Fuel Limit'!$H$4,'Cmd Fuel Limit'!$G23)</f>
        <v>93.760453692307692</v>
      </c>
      <c r="J23" s="11">
        <f>'Internal Flash'!A232</f>
        <v>3200</v>
      </c>
      <c r="K23" s="4">
        <f>_xll.Interp2dTab(-1,0,'Internal Flash'!$B$213:$I$213,'Internal Flash'!$A$214:$A$236,'Internal Flash'!$B$214:$I$236,'Cmd Fuel Limit'!$K$4,'Cmd Fuel Limit'!$J23)</f>
        <v>144.97282899999999</v>
      </c>
      <c r="M23" s="11">
        <f>'Internal Flash'!A259</f>
        <v>3200</v>
      </c>
      <c r="N23" s="4">
        <f>_xll.Interp2dTab(-1,0,'Internal Flash'!$B$240:$I$240,'Internal Flash'!$A$241:$A$263,'Internal Flash'!$B$241:$I$263,'Cmd Fuel Limit'!$N$4,'Cmd Fuel Limit'!$M23)</f>
        <v>144.97282899999999</v>
      </c>
      <c r="P23" s="11">
        <f>'Internal Flash'!A286</f>
        <v>3600</v>
      </c>
      <c r="Q23" s="4">
        <f>_xll.Interp2dTab(-1,0,'Internal Flash'!$B$267:$K$267,'Internal Flash'!$A$268:$A$288,'Internal Flash'!$B$268:$K$288,'Cmd Fuel Limit'!$Q$4,'Cmd Fuel Limit'!$P23)</f>
        <v>70.926291322869304</v>
      </c>
      <c r="V23" s="11">
        <f>'Internal Flash'!A331</f>
        <v>3000</v>
      </c>
      <c r="W23" s="4">
        <f>_xll.Interp2dTab(-1,0,'Internal Flash'!$B$312:$F$312,'Internal Flash'!$A$313:$A$335,'Internal Flash'!$B$313:$F$335,'Cmd Fuel Limit'!$W$4,'Cmd Fuel Limit'!$V23)</f>
        <v>130.230977</v>
      </c>
    </row>
    <row r="24" spans="1:23" s="7" customFormat="1" x14ac:dyDescent="0.25">
      <c r="A24" s="11">
        <f>'CSP5'!A27</f>
        <v>3220</v>
      </c>
      <c r="B24" s="4">
        <f>_xll.Interp2dTab(-1,0,'CSP5'!$B$7:$G$7,'CSP5'!$A$8:$A$30,'CSP5'!$B$8:$G$30,'Cmd Fuel Limit'!$B$4,'Cmd Fuel Limit'!$A24)</f>
        <v>100.00000199999999</v>
      </c>
      <c r="D24" s="11">
        <f>'CSP5'!A134</f>
        <v>3250</v>
      </c>
      <c r="E24" s="4">
        <f>_xll.Interp2dTab(-1,0,'CSP5'!$B$114:$Q$114,'CSP5'!$A$115:$A$137,'CSP5'!$B$115:$Q$137,'Cmd Fuel Limit'!$E$4,'Cmd Fuel Limit'!$D24)</f>
        <v>144.97282900000027</v>
      </c>
      <c r="G24" s="11">
        <f>'CSP5'!A161</f>
        <v>3250</v>
      </c>
      <c r="H24" s="4">
        <f>_xll.Interp2dTab(-1,0,'CSP5'!$B$141:$I$141,'CSP5'!$A$142:$A$164,'CSP5'!$B$142:$I$164,'Cmd Fuel Limit'!$H$4,'Cmd Fuel Limit'!$G24)</f>
        <v>89.072953307692302</v>
      </c>
      <c r="J24" s="11">
        <f>'Internal Flash'!A233</f>
        <v>3250</v>
      </c>
      <c r="K24" s="4">
        <f>_xll.Interp2dTab(-1,0,'Internal Flash'!$B$213:$I$213,'Internal Flash'!$A$214:$A$236,'Internal Flash'!$B$214:$I$236,'Cmd Fuel Limit'!$K$4,'Cmd Fuel Limit'!$J24)</f>
        <v>144.97282899999999</v>
      </c>
      <c r="M24" s="11">
        <f>'Internal Flash'!A260</f>
        <v>3250</v>
      </c>
      <c r="N24" s="4">
        <f>_xll.Interp2dTab(-1,0,'Internal Flash'!$B$240:$I$240,'Internal Flash'!$A$241:$A$263,'Internal Flash'!$B$241:$I$263,'Cmd Fuel Limit'!$N$4,'Cmd Fuel Limit'!$M24)</f>
        <v>144.97282899999999</v>
      </c>
      <c r="P24" s="11">
        <f>'Internal Flash'!A287</f>
        <v>4000</v>
      </c>
      <c r="Q24" s="4">
        <f>_xll.Interp2dTab(-1,0,'Internal Flash'!$B$267:$K$267,'Internal Flash'!$A$268:$A$288,'Internal Flash'!$B$268:$K$288,'Cmd Fuel Limit'!$Q$4,'Cmd Fuel Limit'!$P24)</f>
        <v>0</v>
      </c>
      <c r="V24" s="11">
        <f>'Internal Flash'!A332</f>
        <v>3100</v>
      </c>
      <c r="W24" s="4">
        <f>_xll.Interp2dTab(-1,0,'Internal Flash'!$B$312:$F$312,'Internal Flash'!$A$313:$A$335,'Internal Flash'!$B$313:$F$335,'Cmd Fuel Limit'!$W$4,'Cmd Fuel Limit'!$V24)</f>
        <v>117.527173</v>
      </c>
    </row>
    <row r="25" spans="1:23" s="7" customFormat="1" x14ac:dyDescent="0.25">
      <c r="A25" s="11">
        <f>'CSP5'!A28</f>
        <v>3600</v>
      </c>
      <c r="B25" s="4">
        <f>_xll.Interp2dTab(-1,0,'CSP5'!$B$7:$G$7,'CSP5'!$A$8:$A$30,'CSP5'!$B$8:$G$30,'Cmd Fuel Limit'!$B$4,'Cmd Fuel Limit'!$A25)</f>
        <v>72.010870999999995</v>
      </c>
      <c r="D25" s="11">
        <f>'CSP5'!A135</f>
        <v>3800</v>
      </c>
      <c r="E25" s="4">
        <f>_xll.Interp2dTab(-1,0,'CSP5'!$B$114:$Q$114,'CSP5'!$A$115:$A$137,'CSP5'!$B$115:$Q$137,'Cmd Fuel Limit'!$E$4,'Cmd Fuel Limit'!$D25)</f>
        <v>144.97282900000027</v>
      </c>
      <c r="G25" s="11">
        <f>'CSP5'!A162</f>
        <v>3600</v>
      </c>
      <c r="H25" s="4">
        <f>_xll.Interp2dTab(-1,0,'CSP5'!$B$141:$I$141,'CSP5'!$A$142:$A$164,'CSP5'!$B$142:$I$164,'Cmd Fuel Limit'!$H$4,'Cmd Fuel Limit'!$G25)</f>
        <v>72.010870999999995</v>
      </c>
      <c r="J25" s="11">
        <f>'Internal Flash'!A234</f>
        <v>3600</v>
      </c>
      <c r="K25" s="4">
        <f>_xll.Interp2dTab(-1,0,'Internal Flash'!$B$213:$I$213,'Internal Flash'!$A$214:$A$236,'Internal Flash'!$B$214:$I$236,'Cmd Fuel Limit'!$K$4,'Cmd Fuel Limit'!$J25)</f>
        <v>144.97282899999999</v>
      </c>
      <c r="M25" s="11">
        <f>'Internal Flash'!A261</f>
        <v>3600</v>
      </c>
      <c r="N25" s="4">
        <f>_xll.Interp2dTab(-1,0,'Internal Flash'!$B$240:$I$240,'Internal Flash'!$A$241:$A$263,'Internal Flash'!$B$241:$I$263,'Cmd Fuel Limit'!$N$4,'Cmd Fuel Limit'!$M25)</f>
        <v>144.97282899999999</v>
      </c>
      <c r="P25" s="13">
        <f>'Internal Flash'!A288</f>
        <v>4001</v>
      </c>
      <c r="Q25" s="12">
        <f>_xll.Interp2dTab(-1,0,'Internal Flash'!$B$267:$K$267,'Internal Flash'!$A$268:$A$288,'Internal Flash'!$B$268:$K$288,'Cmd Fuel Limit'!$Q$4,'Cmd Fuel Limit'!$P25)</f>
        <v>0</v>
      </c>
      <c r="V25" s="11">
        <f>'Internal Flash'!A333</f>
        <v>3220</v>
      </c>
      <c r="W25" s="4">
        <f>_xll.Interp2dTab(-1,0,'Internal Flash'!$B$312:$F$312,'Internal Flash'!$A$313:$A$335,'Internal Flash'!$B$313:$F$335,'Cmd Fuel Limit'!$W$4,'Cmd Fuel Limit'!$V25)</f>
        <v>98.029889999999995</v>
      </c>
    </row>
    <row r="26" spans="1:23" s="7" customFormat="1" x14ac:dyDescent="0.25">
      <c r="A26" s="11">
        <f>'CSP5'!A29</f>
        <v>4000</v>
      </c>
      <c r="B26" s="4">
        <f>_xll.Interp2dTab(-1,0,'CSP5'!$B$7:$G$7,'CSP5'!$A$8:$A$30,'CSP5'!$B$8:$G$30,'Cmd Fuel Limit'!$B$4,'Cmd Fuel Limit'!$A26)</f>
        <v>0</v>
      </c>
      <c r="D26" s="11">
        <f>'CSP5'!A136</f>
        <v>4200</v>
      </c>
      <c r="E26" s="4">
        <f>_xll.Interp2dTab(-1,0,'CSP5'!$B$114:$Q$114,'CSP5'!$A$115:$A$137,'CSP5'!$B$115:$Q$137,'Cmd Fuel Limit'!$E$4,'Cmd Fuel Limit'!$D26)</f>
        <v>70.176631999999927</v>
      </c>
      <c r="G26" s="11">
        <f>'CSP5'!A163</f>
        <v>4000</v>
      </c>
      <c r="H26" s="4">
        <f>_xll.Interp2dTab(-1,0,'CSP5'!$B$141:$I$141,'CSP5'!$A$142:$A$164,'CSP5'!$B$142:$I$164,'Cmd Fuel Limit'!$H$4,'Cmd Fuel Limit'!$G26)</f>
        <v>0</v>
      </c>
      <c r="J26" s="11">
        <f>'Internal Flash'!A235</f>
        <v>4000</v>
      </c>
      <c r="K26" s="4">
        <f>_xll.Interp2dTab(-1,0,'Internal Flash'!$B$213:$I$213,'Internal Flash'!$A$214:$A$236,'Internal Flash'!$B$214:$I$236,'Cmd Fuel Limit'!$K$4,'Cmd Fuel Limit'!$J26)</f>
        <v>144.97282899999999</v>
      </c>
      <c r="M26" s="11">
        <f>'Internal Flash'!A262</f>
        <v>4000</v>
      </c>
      <c r="N26" s="4">
        <f>_xll.Interp2dTab(-1,0,'Internal Flash'!$B$240:$I$240,'Internal Flash'!$A$241:$A$263,'Internal Flash'!$B$241:$I$263,'Cmd Fuel Limit'!$N$4,'Cmd Fuel Limit'!$M26)</f>
        <v>144.97282899999999</v>
      </c>
      <c r="V26" s="11">
        <f>'Internal Flash'!A334</f>
        <v>3600</v>
      </c>
      <c r="W26" s="4">
        <f>_xll.Interp2dTab(-1,0,'Internal Flash'!$B$312:$F$312,'Internal Flash'!$A$313:$A$335,'Internal Flash'!$B$313:$F$335,'Cmd Fuel Limit'!$W$4,'Cmd Fuel Limit'!$V26)</f>
        <v>69.972825</v>
      </c>
    </row>
    <row r="27" spans="1:23" s="7" customFormat="1" x14ac:dyDescent="0.25">
      <c r="A27" s="13">
        <f>'CSP5'!A30</f>
        <v>4001</v>
      </c>
      <c r="B27" s="12">
        <f>_xll.Interp2dTab(-1,0,'CSP5'!$B$7:$G$7,'CSP5'!$A$8:$A$30,'CSP5'!$B$8:$G$30,'Cmd Fuel Limit'!$B$4,'Cmd Fuel Limit'!$A27)</f>
        <v>0</v>
      </c>
      <c r="D27" s="13">
        <f>'CSP5'!A137</f>
        <v>4201</v>
      </c>
      <c r="E27" s="12">
        <f>_xll.Interp2dTab(-1,0,'CSP5'!$B$114:$Q$114,'CSP5'!$A$115:$A$137,'CSP5'!$B$115:$Q$137,'Cmd Fuel Limit'!$E$4,'Cmd Fuel Limit'!$D27)</f>
        <v>70.176631999999927</v>
      </c>
      <c r="G27" s="13">
        <f>'CSP5'!A164</f>
        <v>4001</v>
      </c>
      <c r="H27" s="12">
        <f>_xll.Interp2dTab(-1,0,'CSP5'!$B$141:$I$141,'CSP5'!$A$142:$A$164,'CSP5'!$B$142:$I$164,'Cmd Fuel Limit'!$H$4,'Cmd Fuel Limit'!$G27)</f>
        <v>0</v>
      </c>
      <c r="J27" s="13">
        <f>'Internal Flash'!A236</f>
        <v>4001</v>
      </c>
      <c r="K27" s="12">
        <f>_xll.Interp2dTab(-1,0,'Internal Flash'!$B$213:$I$213,'Internal Flash'!$A$214:$A$236,'Internal Flash'!$B$214:$I$236,'Cmd Fuel Limit'!$K$4,'Cmd Fuel Limit'!$J27)</f>
        <v>144.97282899999999</v>
      </c>
      <c r="M27" s="13">
        <f>'Internal Flash'!A263</f>
        <v>4001</v>
      </c>
      <c r="N27" s="12">
        <f>_xll.Interp2dTab(-1,0,'Internal Flash'!$B$240:$I$240,'Internal Flash'!$A$241:$A$263,'Internal Flash'!$B$241:$I$263,'Cmd Fuel Limit'!$N$4,'Cmd Fuel Limit'!$M27)</f>
        <v>144.97282899999999</v>
      </c>
      <c r="V27" s="13">
        <f>'Internal Flash'!A335</f>
        <v>3601</v>
      </c>
      <c r="W27" s="12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52" t="s">
        <v>1235</v>
      </c>
      <c r="B29" s="52"/>
      <c r="D29" s="52" t="s">
        <v>1235</v>
      </c>
      <c r="E29" s="52"/>
      <c r="G29" s="52" t="s">
        <v>1235</v>
      </c>
      <c r="H29" s="52"/>
      <c r="J29" s="52" t="s">
        <v>1235</v>
      </c>
      <c r="K29" s="52"/>
      <c r="M29" s="52" t="s">
        <v>1235</v>
      </c>
      <c r="N29" s="52"/>
      <c r="P29" s="52" t="s">
        <v>1235</v>
      </c>
      <c r="Q29" s="52"/>
      <c r="S29" s="52" t="s">
        <v>1235</v>
      </c>
      <c r="T29" s="52"/>
      <c r="V29" s="52" t="s">
        <v>1235</v>
      </c>
      <c r="W29" s="52"/>
    </row>
    <row r="30" spans="1:23" x14ac:dyDescent="0.25">
      <c r="A30" s="10" t="str">
        <f>'CSP5'!$A$141</f>
        <v>RPM</v>
      </c>
      <c r="B30" s="10"/>
      <c r="D30" s="10" t="str">
        <f>'CSP5'!$A$141</f>
        <v>RPM</v>
      </c>
      <c r="E30" s="10"/>
      <c r="G30" s="10" t="str">
        <f>'CSP5'!$A$141</f>
        <v>RPM</v>
      </c>
      <c r="H30" s="10"/>
      <c r="J30" s="10" t="str">
        <f>'CSP5'!$A$141</f>
        <v>RPM</v>
      </c>
      <c r="K30" s="10"/>
      <c r="M30" s="10" t="str">
        <f>'CSP5'!$A$141</f>
        <v>RPM</v>
      </c>
      <c r="N30" s="10"/>
      <c r="P30" s="10" t="str">
        <f>'CSP5'!$A$141</f>
        <v>RPM</v>
      </c>
      <c r="Q30" s="10"/>
      <c r="S30" s="10" t="str">
        <f>'CSP5'!$A$141</f>
        <v>RPM</v>
      </c>
      <c r="T30" s="10"/>
      <c r="V30" s="10" t="str">
        <f>'CSP5'!$A$141</f>
        <v>RPM</v>
      </c>
      <c r="W30" s="10"/>
    </row>
    <row r="31" spans="1:23" x14ac:dyDescent="0.25">
      <c r="A31" s="10">
        <f>'CSP5'!$A$143</f>
        <v>600</v>
      </c>
      <c r="B31" s="1">
        <f>_xll.Interp1d(-1,$A$5:$A$27,$B$5:$B$27,$A31)</f>
        <v>144.97282899999999</v>
      </c>
      <c r="D31" s="10">
        <f>'CSP5'!$A$143</f>
        <v>600</v>
      </c>
      <c r="E31" s="1">
        <f>_xll.Interp1d(-1,$D$5:$D$27,$E$5:$E$27,$D31)</f>
        <v>144.97282900000027</v>
      </c>
      <c r="G31" s="10">
        <f>'CSP5'!$A$143</f>
        <v>600</v>
      </c>
      <c r="H31" s="1">
        <f>_xll.Interp1d(-1,$G$5:$G$27,$H$5:$H$27,$G31)</f>
        <v>144.97282899999999</v>
      </c>
      <c r="J31" s="10">
        <f>'CSP5'!$A$143</f>
        <v>600</v>
      </c>
      <c r="K31" s="1">
        <f>_xll.Interp1d(-1,$J$5:$J$27,$K$5:$K$27,$J31)</f>
        <v>144.97282899999999</v>
      </c>
      <c r="M31" s="10">
        <f>'CSP5'!$A$143</f>
        <v>600</v>
      </c>
      <c r="N31" s="1">
        <f>_xll.Interp1d(-1,$M$5:$M$27,$N$5:$N$27,$M31)</f>
        <v>144.97282899999999</v>
      </c>
      <c r="P31" s="10">
        <f>'CSP5'!$A$143</f>
        <v>600</v>
      </c>
      <c r="Q31" s="1">
        <f>_xll.Interp1d(-1,$P$5:$P$25,$Q$5:$Q$25,$P31)</f>
        <v>98.189422734430806</v>
      </c>
      <c r="S31" s="10">
        <f>'CSP5'!$A$143</f>
        <v>600</v>
      </c>
      <c r="T31" s="1">
        <f>_xll.Interp1d(-1,$S$5:$S$20,$T$5:$T$20,$S31)</f>
        <v>113.58695899999999</v>
      </c>
      <c r="V31" s="10">
        <f>'CSP5'!$A$143</f>
        <v>600</v>
      </c>
      <c r="W31" s="1">
        <f>_xll.Interp1d(-1,$V$5:$V$27,$W$5:$W$27,$V31)</f>
        <v>88.519020999999995</v>
      </c>
    </row>
    <row r="32" spans="1:23" x14ac:dyDescent="0.25">
      <c r="A32" s="10">
        <f>'CSP5'!$A$144</f>
        <v>650</v>
      </c>
      <c r="B32" s="1">
        <f>_xll.Interp1d(-1,$A$5:$A$27,$B$5:$B$27,$A32)</f>
        <v>144.97282899999999</v>
      </c>
      <c r="D32" s="10">
        <f>'CSP5'!$A$144</f>
        <v>650</v>
      </c>
      <c r="E32" s="1">
        <f>_xll.Interp1d(-1,$D$5:$D$27,$E$5:$E$27,$D32)</f>
        <v>144.97282900000027</v>
      </c>
      <c r="G32" s="10">
        <f>'CSP5'!$A$144</f>
        <v>650</v>
      </c>
      <c r="H32" s="1">
        <f>_xll.Interp1d(-1,$G$5:$G$27,$H$5:$H$27,$G32)</f>
        <v>144.97282899999999</v>
      </c>
      <c r="J32" s="10">
        <f>'CSP5'!$A$144</f>
        <v>650</v>
      </c>
      <c r="K32" s="1">
        <f>_xll.Interp1d(-1,$J$5:$J$27,$K$5:$K$27,$J32)</f>
        <v>144.97282899999999</v>
      </c>
      <c r="M32" s="10">
        <f>'CSP5'!$A$144</f>
        <v>650</v>
      </c>
      <c r="N32" s="1">
        <f>_xll.Interp1d(-1,$M$5:$M$27,$N$5:$N$27,$M32)</f>
        <v>144.97282899999999</v>
      </c>
      <c r="P32" s="10">
        <f>'CSP5'!$A$144</f>
        <v>650</v>
      </c>
      <c r="Q32" s="1">
        <f>_xll.Interp1d(-1,$P$5:$P$25,$Q$5:$Q$25,$P32)</f>
        <v>98.189422734430806</v>
      </c>
      <c r="S32" s="10">
        <f>'CSP5'!$A$144</f>
        <v>650</v>
      </c>
      <c r="T32" s="1">
        <f>_xll.Interp1d(-1,$S$5:$S$20,$T$5:$T$20,$S32)</f>
        <v>113.58695899999999</v>
      </c>
      <c r="V32" s="10">
        <f>'CSP5'!$A$144</f>
        <v>650</v>
      </c>
      <c r="W32" s="1">
        <f>_xll.Interp1d(-1,$V$5:$V$27,$W$5:$W$27,$V32)</f>
        <v>88.519020999999995</v>
      </c>
    </row>
    <row r="33" spans="1:23" x14ac:dyDescent="0.25">
      <c r="A33" s="10">
        <f>'CSP5'!$A$145</f>
        <v>700</v>
      </c>
      <c r="B33" s="1">
        <f>_xll.Interp1d(-1,$A$5:$A$27,$B$5:$B$27,$A33)</f>
        <v>144.97282899999999</v>
      </c>
      <c r="D33" s="10">
        <f>'CSP5'!$A$145</f>
        <v>700</v>
      </c>
      <c r="E33" s="1">
        <f>_xll.Interp1d(-1,$D$5:$D$27,$E$5:$E$27,$D33)</f>
        <v>144.97282900000027</v>
      </c>
      <c r="G33" s="10">
        <f>'CSP5'!$A$145</f>
        <v>700</v>
      </c>
      <c r="H33" s="1">
        <f>_xll.Interp1d(-1,$G$5:$G$27,$H$5:$H$27,$G33)</f>
        <v>144.97282899999999</v>
      </c>
      <c r="J33" s="10">
        <f>'CSP5'!$A$145</f>
        <v>700</v>
      </c>
      <c r="K33" s="1">
        <f>_xll.Interp1d(-1,$J$5:$J$27,$K$5:$K$27,$J33)</f>
        <v>144.97282899999999</v>
      </c>
      <c r="M33" s="10">
        <f>'CSP5'!$A$145</f>
        <v>700</v>
      </c>
      <c r="N33" s="1">
        <f>_xll.Interp1d(-1,$M$5:$M$27,$N$5:$N$27,$M33)</f>
        <v>144.97282899999999</v>
      </c>
      <c r="P33" s="10">
        <f>'CSP5'!$A$145</f>
        <v>700</v>
      </c>
      <c r="Q33" s="1">
        <f>_xll.Interp1d(-1,$P$5:$P$25,$Q$5:$Q$25,$P33)</f>
        <v>98.189422734430806</v>
      </c>
      <c r="S33" s="10">
        <f>'CSP5'!$A$145</f>
        <v>700</v>
      </c>
      <c r="T33" s="1">
        <f>_xll.Interp1d(-1,$S$5:$S$20,$T$5:$T$20,$S33)</f>
        <v>113.58695899999999</v>
      </c>
      <c r="V33" s="10">
        <f>'CSP5'!$A$145</f>
        <v>700</v>
      </c>
      <c r="W33" s="1">
        <f>_xll.Interp1d(-1,$V$5:$V$27,$W$5:$W$27,$V33)</f>
        <v>88.519020999999995</v>
      </c>
    </row>
    <row r="34" spans="1:23" x14ac:dyDescent="0.25">
      <c r="A34" s="10">
        <f>'CSP5'!$A$146</f>
        <v>800</v>
      </c>
      <c r="B34" s="1">
        <f>_xll.Interp1d(-1,$A$5:$A$27,$B$5:$B$27,$A34)</f>
        <v>144.97282899999999</v>
      </c>
      <c r="D34" s="10">
        <f>'CSP5'!$A$146</f>
        <v>800</v>
      </c>
      <c r="E34" s="1">
        <f>_xll.Interp1d(-1,$D$5:$D$27,$E$5:$E$27,$D34)</f>
        <v>144.97282900000027</v>
      </c>
      <c r="G34" s="10">
        <f>'CSP5'!$A$146</f>
        <v>800</v>
      </c>
      <c r="H34" s="1">
        <f>_xll.Interp1d(-1,$G$5:$G$27,$H$5:$H$27,$G34)</f>
        <v>144.97282899999999</v>
      </c>
      <c r="J34" s="10">
        <f>'CSP5'!$A$146</f>
        <v>800</v>
      </c>
      <c r="K34" s="1">
        <f>_xll.Interp1d(-1,$J$5:$J$27,$K$5:$K$27,$J34)</f>
        <v>144.97282899999999</v>
      </c>
      <c r="M34" s="10">
        <f>'CSP5'!$A$146</f>
        <v>800</v>
      </c>
      <c r="N34" s="1">
        <f>_xll.Interp1d(-1,$M$5:$M$27,$N$5:$N$27,$M34)</f>
        <v>144.97282899999999</v>
      </c>
      <c r="P34" s="10">
        <f>'CSP5'!$A$146</f>
        <v>800</v>
      </c>
      <c r="Q34" s="1">
        <f>_xll.Interp1d(-1,$P$5:$P$25,$Q$5:$Q$25,$P34)</f>
        <v>100.0963553801694</v>
      </c>
      <c r="S34" s="10">
        <f>'CSP5'!$A$146</f>
        <v>800</v>
      </c>
      <c r="T34" s="1">
        <f>_xll.Interp1d(-1,$S$5:$S$20,$T$5:$T$20,$S34)</f>
        <v>113.58695899999999</v>
      </c>
      <c r="V34" s="10">
        <f>'CSP5'!$A$146</f>
        <v>800</v>
      </c>
      <c r="W34" s="1">
        <f>_xll.Interp1d(-1,$V$5:$V$27,$W$5:$W$27,$V34)</f>
        <v>92.798912000000001</v>
      </c>
    </row>
    <row r="35" spans="1:23" x14ac:dyDescent="0.25">
      <c r="A35" s="10">
        <f>'CSP5'!$A$147</f>
        <v>900</v>
      </c>
      <c r="B35" s="1">
        <f>_xll.Interp1d(-1,$A$5:$A$27,$B$5:$B$27,$A35)</f>
        <v>144.97282899999999</v>
      </c>
      <c r="D35" s="10">
        <f>'CSP5'!$A$147</f>
        <v>900</v>
      </c>
      <c r="E35" s="1">
        <f>_xll.Interp1d(-1,$D$5:$D$27,$E$5:$E$27,$D35)</f>
        <v>144.97282900000027</v>
      </c>
      <c r="G35" s="10">
        <f>'CSP5'!$A$147</f>
        <v>900</v>
      </c>
      <c r="H35" s="1">
        <f>_xll.Interp1d(-1,$G$5:$G$27,$H$5:$H$27,$G35)</f>
        <v>144.97282899999999</v>
      </c>
      <c r="J35" s="10">
        <f>'CSP5'!$A$147</f>
        <v>900</v>
      </c>
      <c r="K35" s="1">
        <f>_xll.Interp1d(-1,$J$5:$J$27,$K$5:$K$27,$J35)</f>
        <v>144.97282899999999</v>
      </c>
      <c r="M35" s="10">
        <f>'CSP5'!$A$147</f>
        <v>900</v>
      </c>
      <c r="N35" s="1">
        <f>_xll.Interp1d(-1,$M$5:$M$27,$N$5:$N$27,$M35)</f>
        <v>144.97282899999999</v>
      </c>
      <c r="P35" s="10">
        <f>'CSP5'!$A$147</f>
        <v>900</v>
      </c>
      <c r="Q35" s="1">
        <f>_xll.Interp1d(-1,$P$5:$P$25,$Q$5:$Q$25,$P35)</f>
        <v>106.64348855160193</v>
      </c>
      <c r="S35" s="10">
        <f>'CSP5'!$A$147</f>
        <v>900</v>
      </c>
      <c r="T35" s="1">
        <f>_xll.Interp1d(-1,$S$5:$S$20,$T$5:$T$20,$S35)</f>
        <v>113.58695899999999</v>
      </c>
      <c r="V35" s="10">
        <f>'CSP5'!$A$147</f>
        <v>900</v>
      </c>
      <c r="W35" s="1">
        <f>_xll.Interp1d(-1,$V$5:$V$27,$W$5:$W$27,$V35)</f>
        <v>100.475543</v>
      </c>
    </row>
    <row r="36" spans="1:23" x14ac:dyDescent="0.25">
      <c r="A36" s="10">
        <f>'CSP5'!$A$148</f>
        <v>1000</v>
      </c>
      <c r="B36" s="1">
        <f>_xll.Interp1d(-1,$A$5:$A$27,$B$5:$B$27,$A36)</f>
        <v>144.97282899999999</v>
      </c>
      <c r="D36" s="10">
        <f>'CSP5'!$A$148</f>
        <v>1000</v>
      </c>
      <c r="E36" s="1">
        <f>_xll.Interp1d(-1,$D$5:$D$27,$E$5:$E$27,$D36)</f>
        <v>144.97282900000027</v>
      </c>
      <c r="G36" s="10">
        <f>'CSP5'!$A$148</f>
        <v>1000</v>
      </c>
      <c r="H36" s="1">
        <f>_xll.Interp1d(-1,$G$5:$G$27,$H$5:$H$27,$G36)</f>
        <v>144.97282899999999</v>
      </c>
      <c r="J36" s="10">
        <f>'CSP5'!$A$148</f>
        <v>1000</v>
      </c>
      <c r="K36" s="1">
        <f>_xll.Interp1d(-1,$J$5:$J$27,$K$5:$K$27,$J36)</f>
        <v>144.97282899999999</v>
      </c>
      <c r="M36" s="10">
        <f>'CSP5'!$A$148</f>
        <v>1000</v>
      </c>
      <c r="N36" s="1">
        <f>_xll.Interp1d(-1,$M$5:$M$27,$N$5:$N$27,$M36)</f>
        <v>144.97282899999999</v>
      </c>
      <c r="P36" s="10">
        <f>'CSP5'!$A$148</f>
        <v>1000</v>
      </c>
      <c r="Q36" s="1">
        <f>_xll.Interp1d(-1,$P$5:$P$25,$Q$5:$Q$25,$P36)</f>
        <v>104.73655684153138</v>
      </c>
      <c r="S36" s="10">
        <f>'CSP5'!$A$148</f>
        <v>1000</v>
      </c>
      <c r="T36" s="1">
        <f>_xll.Interp1d(-1,$S$5:$S$20,$T$5:$T$20,$S36)</f>
        <v>113.58695899999999</v>
      </c>
      <c r="V36" s="10">
        <f>'CSP5'!$A$148</f>
        <v>1000</v>
      </c>
      <c r="W36" s="1">
        <f>_xll.Interp1d(-1,$V$5:$V$27,$W$5:$W$27,$V36)</f>
        <v>101.970108</v>
      </c>
    </row>
    <row r="37" spans="1:23" x14ac:dyDescent="0.25">
      <c r="A37" s="10">
        <f>'CSP5'!$A$149</f>
        <v>1200</v>
      </c>
      <c r="B37" s="1">
        <f>_xll.Interp1d(-1,$A$5:$A$27,$B$5:$B$27,$A37)</f>
        <v>144.97282899999999</v>
      </c>
      <c r="D37" s="10">
        <f>'CSP5'!$A$149</f>
        <v>1200</v>
      </c>
      <c r="E37" s="1">
        <f>_xll.Interp1d(-1,$D$5:$D$27,$E$5:$E$27,$D37)</f>
        <v>144.97282900000027</v>
      </c>
      <c r="G37" s="10">
        <f>'CSP5'!$A$149</f>
        <v>1200</v>
      </c>
      <c r="H37" s="1">
        <f>_xll.Interp1d(-1,$G$5:$G$27,$H$5:$H$27,$G37)</f>
        <v>144.97282899999999</v>
      </c>
      <c r="J37" s="10">
        <f>'CSP5'!$A$149</f>
        <v>1200</v>
      </c>
      <c r="K37" s="1">
        <f>_xll.Interp1d(-1,$J$5:$J$27,$K$5:$K$27,$J37)</f>
        <v>144.97282899999999</v>
      </c>
      <c r="M37" s="10">
        <f>'CSP5'!$A$149</f>
        <v>1200</v>
      </c>
      <c r="N37" s="1">
        <f>_xll.Interp1d(-1,$M$5:$M$27,$N$5:$N$27,$M37)</f>
        <v>144.97282899999999</v>
      </c>
      <c r="P37" s="10">
        <f>'CSP5'!$A$149</f>
        <v>1200</v>
      </c>
      <c r="Q37" s="1">
        <f>_xll.Interp1d(-1,$P$5:$P$25,$Q$5:$Q$25,$P37)</f>
        <v>113.19062265870251</v>
      </c>
      <c r="S37" s="10">
        <f>'CSP5'!$A$149</f>
        <v>1200</v>
      </c>
      <c r="T37" s="1">
        <f>_xll.Interp1d(-1,$S$5:$S$20,$T$5:$T$20,$S37)</f>
        <v>113.58695899999999</v>
      </c>
      <c r="V37" s="10">
        <f>'CSP5'!$A$149</f>
        <v>1200</v>
      </c>
      <c r="W37" s="1">
        <f>_xll.Interp1d(-1,$V$5:$V$27,$W$5:$W$27,$V37)</f>
        <v>109.918477</v>
      </c>
    </row>
    <row r="38" spans="1:23" x14ac:dyDescent="0.25">
      <c r="A38" s="10">
        <f>'CSP5'!$A$150</f>
        <v>1380</v>
      </c>
      <c r="B38" s="1">
        <f>_xll.Interp1d(-1,$A$5:$A$27,$B$5:$B$27,$A38)</f>
        <v>144.97282899999999</v>
      </c>
      <c r="D38" s="10">
        <f>'CSP5'!$A$150</f>
        <v>1380</v>
      </c>
      <c r="E38" s="1">
        <f>_xll.Interp1d(-1,$D$5:$D$27,$E$5:$E$27,$D38)</f>
        <v>144.97282900000027</v>
      </c>
      <c r="G38" s="10">
        <f>'CSP5'!$A$150</f>
        <v>1380</v>
      </c>
      <c r="H38" s="1">
        <f>_xll.Interp1d(-1,$G$5:$G$27,$H$5:$H$27,$G38)</f>
        <v>144.97282899999999</v>
      </c>
      <c r="J38" s="10">
        <f>'CSP5'!$A$150</f>
        <v>1380</v>
      </c>
      <c r="K38" s="1">
        <f>_xll.Interp1d(-1,$J$5:$J$27,$K$5:$K$27,$J38)</f>
        <v>144.97282899999999</v>
      </c>
      <c r="M38" s="10">
        <f>'CSP5'!$A$150</f>
        <v>1380</v>
      </c>
      <c r="N38" s="1">
        <f>_xll.Interp1d(-1,$M$5:$M$27,$N$5:$N$27,$M38)</f>
        <v>144.97282899999999</v>
      </c>
      <c r="P38" s="10">
        <f>'CSP5'!$A$150</f>
        <v>1380</v>
      </c>
      <c r="Q38" s="1">
        <f>_xll.Interp1d(-1,$P$5:$P$25,$Q$5:$Q$25,$P38)</f>
        <v>114.39198955183683</v>
      </c>
      <c r="S38" s="10">
        <f>'CSP5'!$A$150</f>
        <v>1380</v>
      </c>
      <c r="T38" s="1">
        <f>_xll.Interp1d(-1,$S$5:$S$20,$T$5:$T$20,$S38)</f>
        <v>113.58695899999999</v>
      </c>
      <c r="V38" s="10">
        <f>'CSP5'!$A$150</f>
        <v>1380</v>
      </c>
      <c r="W38" s="1">
        <f>_xll.Interp1d(-1,$V$5:$V$27,$W$5:$W$27,$V38)</f>
        <v>111.820651</v>
      </c>
    </row>
    <row r="39" spans="1:23" x14ac:dyDescent="0.25">
      <c r="A39" s="10">
        <f>'CSP5'!$A$151</f>
        <v>1600</v>
      </c>
      <c r="B39" s="1">
        <f>_xll.Interp1d(-1,$A$5:$A$27,$B$5:$B$27,$A39)</f>
        <v>144.97282899999999</v>
      </c>
      <c r="D39" s="10">
        <f>'CSP5'!$A$151</f>
        <v>1600</v>
      </c>
      <c r="E39" s="1">
        <f>_xll.Interp1d(-1,$D$5:$D$27,$E$5:$E$27,$D39)</f>
        <v>144.97282900000027</v>
      </c>
      <c r="G39" s="10">
        <f>'CSP5'!$A$151</f>
        <v>1600</v>
      </c>
      <c r="H39" s="1">
        <f>_xll.Interp1d(-1,$G$5:$G$27,$H$5:$H$27,$G39)</f>
        <v>122.01087200000001</v>
      </c>
      <c r="J39" s="10">
        <f>'CSP5'!$A$151</f>
        <v>1600</v>
      </c>
      <c r="K39" s="1">
        <f>_xll.Interp1d(-1,$J$5:$J$27,$K$5:$K$27,$J39)</f>
        <v>144.97282899999999</v>
      </c>
      <c r="M39" s="10">
        <f>'CSP5'!$A$151</f>
        <v>1600</v>
      </c>
      <c r="N39" s="1">
        <f>_xll.Interp1d(-1,$M$5:$M$27,$N$5:$N$27,$M39)</f>
        <v>144.97282899999999</v>
      </c>
      <c r="P39" s="10">
        <f>'CSP5'!$A$151</f>
        <v>1600</v>
      </c>
      <c r="Q39" s="1">
        <f>_xll.Interp1d(-1,$P$5:$P$25,$Q$5:$Q$25,$P39)</f>
        <v>124.44152190015524</v>
      </c>
      <c r="S39" s="10">
        <f>'CSP5'!$A$151</f>
        <v>1600</v>
      </c>
      <c r="T39" s="1">
        <f>_xll.Interp1d(-1,$S$5:$S$20,$T$5:$T$20,$S39)</f>
        <v>116.576089</v>
      </c>
      <c r="V39" s="10">
        <f>'CSP5'!$A$151</f>
        <v>1600</v>
      </c>
      <c r="W39" s="1">
        <f>_xll.Interp1d(-1,$V$5:$V$27,$W$5:$W$27,$V39)</f>
        <v>119.90488999999999</v>
      </c>
    </row>
    <row r="40" spans="1:23" x14ac:dyDescent="0.25">
      <c r="A40" s="10">
        <f>'CSP5'!$A$152</f>
        <v>1800</v>
      </c>
      <c r="B40" s="1">
        <f>_xll.Interp1d(-1,$A$5:$A$27,$B$5:$B$27,$A40)</f>
        <v>144.97282899999999</v>
      </c>
      <c r="D40" s="10">
        <f>'CSP5'!$A$152</f>
        <v>1800</v>
      </c>
      <c r="E40" s="1">
        <f>_xll.Interp1d(-1,$D$5:$D$27,$E$5:$E$27,$D40)</f>
        <v>144.97282900000027</v>
      </c>
      <c r="G40" s="10">
        <f>'CSP5'!$A$152</f>
        <v>1800</v>
      </c>
      <c r="H40" s="1">
        <f>_xll.Interp1d(-1,$G$5:$G$27,$H$5:$H$27,$G40)</f>
        <v>122.00042038461538</v>
      </c>
      <c r="J40" s="10">
        <f>'CSP5'!$A$152</f>
        <v>1800</v>
      </c>
      <c r="K40" s="1">
        <f>_xll.Interp1d(-1,$J$5:$J$27,$K$5:$K$27,$J40)</f>
        <v>144.97282899999999</v>
      </c>
      <c r="M40" s="10">
        <f>'CSP5'!$A$152</f>
        <v>1800</v>
      </c>
      <c r="N40" s="1">
        <f>_xll.Interp1d(-1,$M$5:$M$27,$N$5:$N$27,$M40)</f>
        <v>144.97282899999999</v>
      </c>
      <c r="P40" s="10">
        <f>'CSP5'!$A$152</f>
        <v>1800</v>
      </c>
      <c r="Q40" s="1">
        <f>_xll.Interp1d(-1,$P$5:$P$25,$Q$5:$Q$25,$P40)</f>
        <v>127.23835626010491</v>
      </c>
      <c r="S40" s="10">
        <f>'CSP5'!$A$152</f>
        <v>1800</v>
      </c>
      <c r="T40" s="1">
        <f>_xll.Interp1d(-1,$S$5:$S$20,$T$5:$T$20,$S40)</f>
        <v>118.070655</v>
      </c>
      <c r="V40" s="10">
        <f>'CSP5'!$A$152</f>
        <v>1800</v>
      </c>
      <c r="W40" s="1">
        <f>_xll.Interp1d(-1,$V$5:$V$27,$W$5:$W$27,$V40)</f>
        <v>122.282608</v>
      </c>
    </row>
    <row r="41" spans="1:23" x14ac:dyDescent="0.25">
      <c r="A41" s="10">
        <f>'CSP5'!$A$153</f>
        <v>2000</v>
      </c>
      <c r="B41" s="1">
        <f>_xll.Interp1d(-1,$A$5:$A$27,$B$5:$B$27,$A41)</f>
        <v>144.97282899999999</v>
      </c>
      <c r="D41" s="10">
        <f>'CSP5'!$A$153</f>
        <v>2000</v>
      </c>
      <c r="E41" s="1">
        <f>_xll.Interp1d(-1,$D$5:$D$27,$E$5:$E$27,$D41)</f>
        <v>144.97282900000027</v>
      </c>
      <c r="G41" s="10">
        <f>'CSP5'!$A$153</f>
        <v>2000</v>
      </c>
      <c r="H41" s="1">
        <f>_xll.Interp1d(-1,$G$5:$G$27,$H$5:$H$27,$G41)</f>
        <v>118.69251930769232</v>
      </c>
      <c r="J41" s="10">
        <f>'CSP5'!$A$153</f>
        <v>2000</v>
      </c>
      <c r="K41" s="1">
        <f>_xll.Interp1d(-1,$J$5:$J$27,$K$5:$K$27,$J41)</f>
        <v>144.97282899999999</v>
      </c>
      <c r="M41" s="10">
        <f>'CSP5'!$A$153</f>
        <v>2000</v>
      </c>
      <c r="N41" s="1">
        <f>_xll.Interp1d(-1,$M$5:$M$27,$N$5:$N$27,$M41)</f>
        <v>144.97282899999999</v>
      </c>
      <c r="P41" s="10">
        <f>'CSP5'!$A$153</f>
        <v>2000</v>
      </c>
      <c r="Q41" s="1">
        <f>_xll.Interp1d(-1,$P$5:$P$25,$Q$5:$Q$25,$P41)</f>
        <v>131.8785577214669</v>
      </c>
      <c r="S41" s="10">
        <f>'CSP5'!$A$153</f>
        <v>2000</v>
      </c>
      <c r="T41" s="1">
        <f>_xll.Interp1d(-1,$S$5:$S$20,$T$5:$T$20,$S41)</f>
        <v>122.62228500000001</v>
      </c>
      <c r="V41" s="10">
        <f>'CSP5'!$A$153</f>
        <v>2000</v>
      </c>
      <c r="W41" s="1">
        <f>_xll.Interp1d(-1,$V$5:$V$27,$W$5:$W$27,$V41)</f>
        <v>126.76630299999999</v>
      </c>
    </row>
    <row r="42" spans="1:23" x14ac:dyDescent="0.25">
      <c r="A42" s="10">
        <f>'CSP5'!$A$154</f>
        <v>2200</v>
      </c>
      <c r="B42" s="1">
        <f>_xll.Interp1d(-1,$A$5:$A$27,$B$5:$B$27,$A42)</f>
        <v>144.97282899999999</v>
      </c>
      <c r="D42" s="10">
        <f>'CSP5'!$A$154</f>
        <v>2200</v>
      </c>
      <c r="E42" s="1">
        <f>_xll.Interp1d(-1,$D$5:$D$27,$E$5:$E$27,$D42)</f>
        <v>144.97282900000027</v>
      </c>
      <c r="G42" s="10">
        <f>'CSP5'!$A$154</f>
        <v>2200</v>
      </c>
      <c r="H42" s="1">
        <f>_xll.Interp1d(-1,$G$5:$G$27,$H$5:$H$27,$G42)</f>
        <v>118.43123130769231</v>
      </c>
      <c r="J42" s="10">
        <f>'CSP5'!$A$154</f>
        <v>2200</v>
      </c>
      <c r="K42" s="1">
        <f>_xll.Interp1d(-1,$J$5:$J$27,$K$5:$K$27,$J42)</f>
        <v>144.97282899999999</v>
      </c>
      <c r="M42" s="10">
        <f>'CSP5'!$A$154</f>
        <v>2200</v>
      </c>
      <c r="N42" s="1">
        <f>_xll.Interp1d(-1,$M$5:$M$27,$N$5:$N$27,$M42)</f>
        <v>144.97282899999999</v>
      </c>
      <c r="P42" s="10">
        <f>'CSP5'!$A$154</f>
        <v>2200</v>
      </c>
      <c r="Q42" s="1">
        <f>_xll.Interp1d(-1,$P$5:$P$25,$Q$5:$Q$25,$P42)</f>
        <v>137.53578917868833</v>
      </c>
      <c r="S42" s="10">
        <f>'CSP5'!$A$154</f>
        <v>2200</v>
      </c>
      <c r="T42" s="1">
        <f>_xll.Interp1d(-1,$S$5:$S$20,$T$5:$T$20,$S42)</f>
        <v>130.36685</v>
      </c>
      <c r="V42" s="10">
        <f>'CSP5'!$A$154</f>
        <v>2200</v>
      </c>
      <c r="W42" s="1">
        <f>_xll.Interp1d(-1,$V$5:$V$27,$W$5:$W$27,$V42)</f>
        <v>134.986412</v>
      </c>
    </row>
    <row r="43" spans="1:23" x14ac:dyDescent="0.25">
      <c r="A43" s="10">
        <f>'CSP5'!$A$155</f>
        <v>2400</v>
      </c>
      <c r="B43" s="1">
        <f>_xll.Interp1d(-1,$A$5:$A$27,$B$5:$B$27,$A43)</f>
        <v>144.97282899999999</v>
      </c>
      <c r="D43" s="10">
        <f>'CSP5'!$A$155</f>
        <v>2400</v>
      </c>
      <c r="E43" s="1">
        <f>_xll.Interp1d(-1,$D$5:$D$27,$E$5:$E$27,$D43)</f>
        <v>144.97282900000027</v>
      </c>
      <c r="G43" s="10">
        <f>'CSP5'!$A$155</f>
        <v>2400</v>
      </c>
      <c r="H43" s="1">
        <f>_xll.Interp1d(-1,$G$5:$G$27,$H$5:$H$27,$G43)</f>
        <v>108.3821093076923</v>
      </c>
      <c r="J43" s="10">
        <f>'CSP5'!$A$155</f>
        <v>2400</v>
      </c>
      <c r="K43" s="1">
        <f>_xll.Interp1d(-1,$J$5:$J$27,$K$5:$K$27,$J43)</f>
        <v>144.97282899999999</v>
      </c>
      <c r="M43" s="10">
        <f>'CSP5'!$A$155</f>
        <v>2400</v>
      </c>
      <c r="N43" s="1">
        <f>_xll.Interp1d(-1,$M$5:$M$27,$N$5:$N$27,$M43)</f>
        <v>144.97282899999999</v>
      </c>
      <c r="P43" s="10">
        <f>'CSP5'!$A$155</f>
        <v>2400</v>
      </c>
      <c r="Q43" s="1">
        <f>_xll.Interp1d(-1,$P$5:$P$25,$Q$5:$Q$25,$P43)</f>
        <v>137.53578917868833</v>
      </c>
      <c r="S43" s="10">
        <f>'CSP5'!$A$155</f>
        <v>2400</v>
      </c>
      <c r="T43" s="1">
        <f>_xll.Interp1d(-1,$S$5:$S$20,$T$5:$T$20,$S43)</f>
        <v>130.77445899999998</v>
      </c>
      <c r="V43" s="10">
        <f>'CSP5'!$A$155</f>
        <v>2400</v>
      </c>
      <c r="W43" s="1">
        <f>_xll.Interp1d(-1,$V$5:$V$27,$W$5:$W$27,$V43)</f>
        <v>134.74863999999999</v>
      </c>
    </row>
    <row r="44" spans="1:23" x14ac:dyDescent="0.25">
      <c r="A44" s="10">
        <f>'CSP5'!$A$156</f>
        <v>2600</v>
      </c>
      <c r="B44" s="1">
        <f>_xll.Interp1d(-1,$A$5:$A$27,$B$5:$B$27,$A44)</f>
        <v>144.97282899999999</v>
      </c>
      <c r="D44" s="10">
        <f>'CSP5'!$A$156</f>
        <v>2600</v>
      </c>
      <c r="E44" s="1">
        <f>_xll.Interp1d(-1,$D$5:$D$27,$E$5:$E$27,$D44)</f>
        <v>144.97282900000027</v>
      </c>
      <c r="G44" s="10">
        <f>'CSP5'!$A$156</f>
        <v>2600</v>
      </c>
      <c r="H44" s="1">
        <f>_xll.Interp1d(-1,$G$5:$G$27,$H$5:$H$27,$G44)</f>
        <v>104.05518615384617</v>
      </c>
      <c r="J44" s="10">
        <f>'CSP5'!$A$156</f>
        <v>2600</v>
      </c>
      <c r="K44" s="1">
        <f>_xll.Interp1d(-1,$J$5:$J$27,$K$5:$K$27,$J44)</f>
        <v>144.97282899999999</v>
      </c>
      <c r="M44" s="10">
        <f>'CSP5'!$A$156</f>
        <v>2600</v>
      </c>
      <c r="N44" s="1">
        <f>_xll.Interp1d(-1,$M$5:$M$27,$N$5:$N$27,$M44)</f>
        <v>144.97282899999999</v>
      </c>
      <c r="P44" s="10">
        <f>'CSP5'!$A$156</f>
        <v>2600</v>
      </c>
      <c r="Q44" s="1">
        <f>_xll.Interp1d(-1,$P$5:$P$25,$Q$5:$Q$25,$P44)</f>
        <v>138.42569089289941</v>
      </c>
      <c r="S44" s="10">
        <f>'CSP5'!$A$156</f>
        <v>2600</v>
      </c>
      <c r="T44" s="1">
        <f>_xll.Interp1d(-1,$S$5:$S$20,$T$5:$T$20,$S44)</f>
        <v>131.18206799999999</v>
      </c>
      <c r="V44" s="10">
        <f>'CSP5'!$A$156</f>
        <v>2600</v>
      </c>
      <c r="W44" s="1">
        <f>_xll.Interp1d(-1,$V$5:$V$27,$W$5:$W$27,$V44)</f>
        <v>134.51086799999999</v>
      </c>
    </row>
    <row r="45" spans="1:23" x14ac:dyDescent="0.25">
      <c r="A45" s="10">
        <f>'CSP5'!$A$157</f>
        <v>2800</v>
      </c>
      <c r="B45" s="1">
        <f>_xll.Interp1d(-1,$A$5:$A$27,$B$5:$B$27,$A45)</f>
        <v>144.97282899999999</v>
      </c>
      <c r="D45" s="10">
        <f>'CSP5'!$A$157</f>
        <v>2800</v>
      </c>
      <c r="E45" s="1">
        <f>_xll.Interp1d(-1,$D$5:$D$27,$E$5:$E$27,$D45)</f>
        <v>144.97282900000027</v>
      </c>
      <c r="G45" s="10">
        <f>'CSP5'!$A$157</f>
        <v>2800</v>
      </c>
      <c r="H45" s="1">
        <f>_xll.Interp1d(-1,$G$5:$G$27,$H$5:$H$27,$G45)</f>
        <v>99.639425076923089</v>
      </c>
      <c r="J45" s="10">
        <f>'CSP5'!$A$157</f>
        <v>2800</v>
      </c>
      <c r="K45" s="1">
        <f>_xll.Interp1d(-1,$J$5:$J$27,$K$5:$K$27,$J45)</f>
        <v>144.97282899999999</v>
      </c>
      <c r="M45" s="10">
        <f>'CSP5'!$A$157</f>
        <v>2800</v>
      </c>
      <c r="N45" s="1">
        <f>_xll.Interp1d(-1,$M$5:$M$27,$N$5:$N$27,$M45)</f>
        <v>144.97282899999999</v>
      </c>
      <c r="P45" s="10">
        <f>'CSP5'!$A$157</f>
        <v>2800</v>
      </c>
      <c r="Q45" s="1">
        <f>_xll.Interp1d(-1,$P$5:$P$25,$Q$5:$Q$25,$P45)</f>
        <v>142.68450657364812</v>
      </c>
      <c r="S45" s="10">
        <f>'CSP5'!$A$157</f>
        <v>2800</v>
      </c>
      <c r="T45" s="1">
        <f>_xll.Interp1d(-1,$S$5:$S$20,$T$5:$T$20,$S45)</f>
        <v>134.71467699999999</v>
      </c>
      <c r="V45" s="10">
        <f>'CSP5'!$A$157</f>
        <v>2800</v>
      </c>
      <c r="W45" s="1">
        <f>_xll.Interp1d(-1,$V$5:$V$27,$W$5:$W$27,$V45)</f>
        <v>140.42119400000001</v>
      </c>
    </row>
    <row r="46" spans="1:23" x14ac:dyDescent="0.25">
      <c r="A46" s="10">
        <f>'CSP5'!$A$158</f>
        <v>2900</v>
      </c>
      <c r="B46" s="1">
        <f>_xll.Interp1d(-1,$A$5:$A$27,$B$5:$B$27,$A46)</f>
        <v>141.983699</v>
      </c>
      <c r="D46" s="10">
        <f>'CSP5'!$A$158</f>
        <v>2900</v>
      </c>
      <c r="E46" s="1">
        <f>_xll.Interp1d(-1,$D$5:$D$27,$E$5:$E$27,$D46)</f>
        <v>144.97282900000027</v>
      </c>
      <c r="G46" s="10">
        <f>'CSP5'!$A$158</f>
        <v>2900</v>
      </c>
      <c r="H46" s="1">
        <f>_xll.Interp1d(-1,$G$5:$G$27,$H$5:$H$27,$G46)</f>
        <v>101.44753561538462</v>
      </c>
      <c r="J46" s="10">
        <f>'CSP5'!$A$158</f>
        <v>2900</v>
      </c>
      <c r="K46" s="1">
        <f>_xll.Interp1d(-1,$J$5:$J$27,$K$5:$K$27,$J46)</f>
        <v>144.97282899999999</v>
      </c>
      <c r="M46" s="10">
        <f>'CSP5'!$A$158</f>
        <v>2900</v>
      </c>
      <c r="N46" s="1">
        <f>_xll.Interp1d(-1,$M$5:$M$27,$N$5:$N$27,$M46)</f>
        <v>144.97282899999999</v>
      </c>
      <c r="P46" s="10">
        <f>'CSP5'!$A$158</f>
        <v>2900</v>
      </c>
      <c r="Q46" s="1">
        <f>_xll.Interp1d(-1,$P$5:$P$25,$Q$5:$Q$25,$P46)</f>
        <v>142.17599064005034</v>
      </c>
      <c r="S46" s="10">
        <f>'CSP5'!$A$158</f>
        <v>2900</v>
      </c>
      <c r="T46" s="1">
        <f>_xll.Interp1d(-1,$S$5:$S$20,$T$5:$T$20,$S46)</f>
        <v>135.12228500000001</v>
      </c>
      <c r="V46" s="10">
        <f>'CSP5'!$A$158</f>
        <v>2900</v>
      </c>
      <c r="W46" s="1">
        <f>_xll.Interp1d(-1,$V$5:$V$27,$W$5:$W$27,$V46)</f>
        <v>141.10054199999999</v>
      </c>
    </row>
    <row r="47" spans="1:23" x14ac:dyDescent="0.25">
      <c r="A47" s="10">
        <f>'CSP5'!$A$159</f>
        <v>3000</v>
      </c>
      <c r="B47" s="1">
        <f>_xll.Interp1d(-1,$A$5:$A$27,$B$5:$B$27,$A47)</f>
        <v>130.978264</v>
      </c>
      <c r="D47" s="10">
        <f>'CSP5'!$A$159</f>
        <v>3000</v>
      </c>
      <c r="E47" s="1">
        <f>_xll.Interp1d(-1,$D$5:$D$27,$E$5:$E$27,$D47)</f>
        <v>144.97282900000027</v>
      </c>
      <c r="G47" s="10">
        <f>'CSP5'!$A$159</f>
        <v>3000</v>
      </c>
      <c r="H47" s="1">
        <f>_xll.Interp1d(-1,$G$5:$G$27,$H$5:$H$27,$G47)</f>
        <v>104.79724261538462</v>
      </c>
      <c r="J47" s="10">
        <f>'CSP5'!$A$159</f>
        <v>3000</v>
      </c>
      <c r="K47" s="1">
        <f>_xll.Interp1d(-1,$J$5:$J$27,$K$5:$K$27,$J47)</f>
        <v>144.97282899999999</v>
      </c>
      <c r="M47" s="10">
        <f>'CSP5'!$A$159</f>
        <v>3000</v>
      </c>
      <c r="N47" s="1">
        <f>_xll.Interp1d(-1,$M$5:$M$27,$N$5:$N$27,$M47)</f>
        <v>144.97282899999999</v>
      </c>
      <c r="P47" s="10">
        <f>'CSP5'!$A$159</f>
        <v>3000</v>
      </c>
      <c r="Q47" s="1">
        <f>_xll.Interp1d(-1,$P$5:$P$25,$Q$5:$Q$25,$P47)</f>
        <v>132.38707271939663</v>
      </c>
      <c r="S47" s="10">
        <f>'CSP5'!$A$159</f>
        <v>3000</v>
      </c>
      <c r="T47" s="1">
        <f>_xll.Interp1d(-1,$S$5:$S$20,$T$5:$T$20,$S47)</f>
        <v>135.86956799999999</v>
      </c>
      <c r="V47" s="10">
        <f>'CSP5'!$A$159</f>
        <v>3000</v>
      </c>
      <c r="W47" s="1">
        <f>_xll.Interp1d(-1,$V$5:$V$27,$W$5:$W$27,$V47)</f>
        <v>130.230977</v>
      </c>
    </row>
    <row r="48" spans="1:23" x14ac:dyDescent="0.25">
      <c r="A48" s="10">
        <f>'CSP5'!$A$160</f>
        <v>3200</v>
      </c>
      <c r="B48" s="1">
        <f>_xll.Interp1d(-1,$A$5:$A$27,$B$5:$B$27,$A48)</f>
        <v>102.81620763636363</v>
      </c>
      <c r="D48" s="10">
        <f>'CSP5'!$A$160</f>
        <v>3200</v>
      </c>
      <c r="E48" s="1">
        <f>_xll.Interp1d(-1,$D$5:$D$27,$E$5:$E$27,$D48)</f>
        <v>144.97282900000027</v>
      </c>
      <c r="G48" s="10">
        <f>'CSP5'!$A$160</f>
        <v>3200</v>
      </c>
      <c r="H48" s="1">
        <f>_xll.Interp1d(-1,$G$5:$G$27,$H$5:$H$27,$G48)</f>
        <v>93.760453692307692</v>
      </c>
      <c r="J48" s="10">
        <f>'CSP5'!$A$160</f>
        <v>3200</v>
      </c>
      <c r="K48" s="1">
        <f>_xll.Interp1d(-1,$J$5:$J$27,$K$5:$K$27,$J48)</f>
        <v>144.97282899999999</v>
      </c>
      <c r="M48" s="10">
        <f>'CSP5'!$A$160</f>
        <v>3200</v>
      </c>
      <c r="N48" s="1">
        <f>_xll.Interp1d(-1,$M$5:$M$27,$N$5:$N$27,$M48)</f>
        <v>144.97282899999999</v>
      </c>
      <c r="P48" s="10">
        <f>'CSP5'!$A$160</f>
        <v>3200</v>
      </c>
      <c r="Q48" s="1">
        <f>_xll.Interp1d(-1,$P$5:$P$25,$Q$5:$Q$25,$P48)</f>
        <v>102.98913</v>
      </c>
      <c r="S48" s="10">
        <f>'CSP5'!$A$160</f>
        <v>3200</v>
      </c>
      <c r="T48" s="1">
        <f>_xll.Interp1d(-1,$S$5:$S$20,$T$5:$T$20,$S48)</f>
        <v>135.86956799999999</v>
      </c>
      <c r="V48" s="10">
        <f>'CSP5'!$A$160</f>
        <v>3200</v>
      </c>
      <c r="W48" s="1">
        <f>_xll.Interp1d(-1,$V$5:$V$27,$W$5:$W$27,$V48)</f>
        <v>101.27943716666667</v>
      </c>
    </row>
    <row r="49" spans="1:23" x14ac:dyDescent="0.25">
      <c r="A49" s="10">
        <f>'CSP5'!$A$161</f>
        <v>3250</v>
      </c>
      <c r="B49" s="1">
        <f>_xll.Interp1d(-1,$A$5:$A$27,$B$5:$B$27,$A49)</f>
        <v>97.790333763157889</v>
      </c>
      <c r="D49" s="10">
        <f>'CSP5'!$A$161</f>
        <v>3250</v>
      </c>
      <c r="E49" s="1">
        <f>_xll.Interp1d(-1,$D$5:$D$27,$E$5:$E$27,$D49)</f>
        <v>144.97282900000027</v>
      </c>
      <c r="G49" s="10">
        <f>'CSP5'!$A$161</f>
        <v>3250</v>
      </c>
      <c r="H49" s="1">
        <f>_xll.Interp1d(-1,$G$5:$G$27,$H$5:$H$27,$G49)</f>
        <v>89.072953307692302</v>
      </c>
      <c r="J49" s="10">
        <f>'CSP5'!$A$161</f>
        <v>3250</v>
      </c>
      <c r="K49" s="1">
        <f>_xll.Interp1d(-1,$J$5:$J$27,$K$5:$K$27,$J49)</f>
        <v>144.97282899999999</v>
      </c>
      <c r="M49" s="10">
        <f>'CSP5'!$A$161</f>
        <v>3250</v>
      </c>
      <c r="N49" s="1">
        <f>_xll.Interp1d(-1,$M$5:$M$27,$N$5:$N$27,$M49)</f>
        <v>144.97282899999999</v>
      </c>
      <c r="P49" s="10">
        <f>'CSP5'!$A$161</f>
        <v>3250</v>
      </c>
      <c r="Q49" s="1">
        <f>_xll.Interp1d(-1,$P$5:$P$25,$Q$5:$Q$25,$P49)</f>
        <v>98.981275165358667</v>
      </c>
      <c r="S49" s="10">
        <f>'CSP5'!$A$161</f>
        <v>3250</v>
      </c>
      <c r="T49" s="1">
        <f>_xll.Interp1d(-1,$S$5:$S$20,$T$5:$T$20,$S49)</f>
        <v>135.86956799999999</v>
      </c>
      <c r="V49" s="10">
        <f>'CSP5'!$A$161</f>
        <v>3250</v>
      </c>
      <c r="W49" s="1">
        <f>_xll.Interp1d(-1,$V$5:$V$27,$W$5:$W$27,$V49)</f>
        <v>95.814858552631577</v>
      </c>
    </row>
    <row r="50" spans="1:23" x14ac:dyDescent="0.25">
      <c r="A50" s="10">
        <f>'CSP5'!$A$162</f>
        <v>3600</v>
      </c>
      <c r="B50" s="1">
        <f>_xll.Interp1d(-1,$A$5:$A$27,$B$5:$B$27,$A50)</f>
        <v>72.010870999999995</v>
      </c>
      <c r="D50" s="10">
        <f>'CSP5'!$A$162</f>
        <v>3600</v>
      </c>
      <c r="E50" s="1">
        <f>_xll.Interp1d(-1,$D$5:$D$27,$E$5:$E$27,$D50)</f>
        <v>144.97282900000027</v>
      </c>
      <c r="G50" s="10">
        <f>'CSP5'!$A$162</f>
        <v>3600</v>
      </c>
      <c r="H50" s="1">
        <f>_xll.Interp1d(-1,$G$5:$G$27,$H$5:$H$27,$G50)</f>
        <v>72.010870999999995</v>
      </c>
      <c r="J50" s="10">
        <f>'CSP5'!$A$162</f>
        <v>3600</v>
      </c>
      <c r="K50" s="1">
        <f>_xll.Interp1d(-1,$J$5:$J$27,$K$5:$K$27,$J50)</f>
        <v>144.97282899999999</v>
      </c>
      <c r="M50" s="10">
        <f>'CSP5'!$A$162</f>
        <v>3600</v>
      </c>
      <c r="N50" s="1">
        <f>_xll.Interp1d(-1,$M$5:$M$27,$N$5:$N$27,$M50)</f>
        <v>144.97282899999999</v>
      </c>
      <c r="P50" s="10">
        <f>'CSP5'!$A$162</f>
        <v>3600</v>
      </c>
      <c r="Q50" s="1">
        <f>_xll.Interp1d(-1,$P$5:$P$25,$Q$5:$Q$25,$P50)</f>
        <v>70.926291322869304</v>
      </c>
      <c r="S50" s="10">
        <f>'CSP5'!$A$162</f>
        <v>3600</v>
      </c>
      <c r="T50" s="1">
        <f>_xll.Interp1d(-1,$S$5:$S$20,$T$5:$T$20,$S50)</f>
        <v>135.86956799999999</v>
      </c>
      <c r="V50" s="10">
        <f>'CSP5'!$A$162</f>
        <v>3600</v>
      </c>
      <c r="W50" s="1">
        <f>_xll.Interp1d(-1,$V$5:$V$27,$W$5:$W$27,$V50)</f>
        <v>69.972825</v>
      </c>
    </row>
    <row r="51" spans="1:23" x14ac:dyDescent="0.25">
      <c r="A51" s="10">
        <f>'CSP5'!$A$163</f>
        <v>4000</v>
      </c>
      <c r="B51" s="1">
        <f>_xll.Interp1d(-1,$A$5:$A$27,$B$5:$B$27,$A51)</f>
        <v>0</v>
      </c>
      <c r="D51" s="10">
        <f>'CSP5'!$A$163</f>
        <v>4000</v>
      </c>
      <c r="E51" s="1">
        <f>_xll.Interp1d(-1,$D$5:$D$27,$E$5:$E$27,$D51)</f>
        <v>107.5747305000001</v>
      </c>
      <c r="G51" s="10">
        <f>'CSP5'!$A$163</f>
        <v>4000</v>
      </c>
      <c r="H51" s="1">
        <f>_xll.Interp1d(-1,$G$5:$G$27,$H$5:$H$27,$G51)</f>
        <v>0</v>
      </c>
      <c r="J51" s="10">
        <f>'CSP5'!$A$163</f>
        <v>4000</v>
      </c>
      <c r="K51" s="1">
        <f>_xll.Interp1d(-1,$J$5:$J$27,$K$5:$K$27,$J51)</f>
        <v>144.97282899999999</v>
      </c>
      <c r="M51" s="10">
        <f>'CSP5'!$A$163</f>
        <v>4000</v>
      </c>
      <c r="N51" s="1">
        <f>_xll.Interp1d(-1,$M$5:$M$27,$N$5:$N$27,$M51)</f>
        <v>144.97282899999999</v>
      </c>
      <c r="P51" s="10">
        <f>'CSP5'!$A$163</f>
        <v>4000</v>
      </c>
      <c r="Q51" s="1">
        <f>_xll.Interp1d(-1,$P$5:$P$25,$Q$5:$Q$25,$P51)</f>
        <v>0</v>
      </c>
      <c r="S51" s="10">
        <f>'CSP5'!$A$163</f>
        <v>4000</v>
      </c>
      <c r="T51" s="1">
        <f>_xll.Interp1d(-1,$S$5:$S$20,$T$5:$T$20,$S51)</f>
        <v>135.86956799999999</v>
      </c>
      <c r="V51" s="10">
        <f>'CSP5'!$A$163</f>
        <v>4000</v>
      </c>
      <c r="W51" s="1">
        <f>_xll.Interp1d(-1,$V$5:$V$27,$W$5:$W$27,$V51)</f>
        <v>69.972825</v>
      </c>
    </row>
    <row r="52" spans="1:23" s="39" customFormat="1" x14ac:dyDescent="0.25">
      <c r="B52" s="40"/>
      <c r="H52" s="40"/>
    </row>
    <row r="53" spans="1:23" x14ac:dyDescent="0.25">
      <c r="A53" s="52" t="s">
        <v>1097</v>
      </c>
      <c r="B53" s="52"/>
      <c r="G53" s="52" t="s">
        <v>1236</v>
      </c>
      <c r="H53" s="52"/>
      <c r="J53" s="52" t="s">
        <v>1237</v>
      </c>
      <c r="K53" s="52"/>
    </row>
    <row r="54" spans="1:23" x14ac:dyDescent="0.25">
      <c r="A54" s="10" t="s">
        <v>22</v>
      </c>
      <c r="B54" s="10"/>
      <c r="G54" s="10" t="str">
        <f>'CSP5'!$A$141</f>
        <v>RPM</v>
      </c>
      <c r="H54" s="10"/>
      <c r="J54" s="10" t="str">
        <f>'CSP5'!$A$141</f>
        <v>RPM</v>
      </c>
      <c r="K54" s="10"/>
    </row>
    <row r="55" spans="1:23" x14ac:dyDescent="0.25">
      <c r="A55" s="10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10">
        <f>'CSP5'!$A$143</f>
        <v>600</v>
      </c>
      <c r="H55" s="1">
        <f>MIN(H31,K31,N31,Q31,T31,W31)</f>
        <v>88.519020999999995</v>
      </c>
      <c r="J55" s="10">
        <f>'CSP5'!$A$143</f>
        <v>600</v>
      </c>
      <c r="K55" s="1">
        <f>MIN(H31,K31,N31,T31,W31)</f>
        <v>88.519020999999995</v>
      </c>
    </row>
    <row r="56" spans="1:23" x14ac:dyDescent="0.25">
      <c r="A56" s="10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10">
        <f>'CSP5'!$A$144</f>
        <v>650</v>
      </c>
      <c r="H56" s="1">
        <f t="shared" ref="H56:H75" si="0">MIN(H32,K32,N32,Q32,T32,W32)</f>
        <v>88.519020999999995</v>
      </c>
      <c r="J56" s="10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10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10">
        <f>'CSP5'!$A$145</f>
        <v>700</v>
      </c>
      <c r="H57" s="1">
        <f t="shared" si="0"/>
        <v>88.519020999999995</v>
      </c>
      <c r="J57" s="10">
        <f>'CSP5'!$A$145</f>
        <v>700</v>
      </c>
      <c r="K57" s="1">
        <f t="shared" si="1"/>
        <v>88.519020999999995</v>
      </c>
    </row>
    <row r="58" spans="1:23" x14ac:dyDescent="0.25">
      <c r="A58" s="10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10">
        <f>'CSP5'!$A$146</f>
        <v>800</v>
      </c>
      <c r="H58" s="1">
        <f t="shared" si="0"/>
        <v>92.798912000000001</v>
      </c>
      <c r="J58" s="10">
        <f>'CSP5'!$A$146</f>
        <v>800</v>
      </c>
      <c r="K58" s="1">
        <f t="shared" si="1"/>
        <v>92.798912000000001</v>
      </c>
    </row>
    <row r="59" spans="1:23" x14ac:dyDescent="0.25">
      <c r="A59" s="10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10">
        <f>'CSP5'!$A$147</f>
        <v>900</v>
      </c>
      <c r="H59" s="1">
        <f t="shared" si="0"/>
        <v>100.475543</v>
      </c>
      <c r="J59" s="10">
        <f>'CSP5'!$A$147</f>
        <v>900</v>
      </c>
      <c r="K59" s="1">
        <f t="shared" si="1"/>
        <v>100.475543</v>
      </c>
    </row>
    <row r="60" spans="1:23" x14ac:dyDescent="0.25">
      <c r="A60" s="10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88.519020999999995</v>
      </c>
      <c r="G60" s="10">
        <f>'CSP5'!$A$148</f>
        <v>1000</v>
      </c>
      <c r="H60" s="1">
        <f t="shared" si="0"/>
        <v>101.970108</v>
      </c>
      <c r="J60" s="10">
        <f>'CSP5'!$A$148</f>
        <v>1000</v>
      </c>
      <c r="K60" s="1">
        <f t="shared" si="1"/>
        <v>101.970108</v>
      </c>
    </row>
    <row r="61" spans="1:23" x14ac:dyDescent="0.25">
      <c r="A61" s="10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88.519020999999995</v>
      </c>
      <c r="G61" s="10">
        <f>'CSP5'!$A$149</f>
        <v>1200</v>
      </c>
      <c r="H61" s="1">
        <f t="shared" si="0"/>
        <v>109.918477</v>
      </c>
      <c r="J61" s="10">
        <f>'CSP5'!$A$149</f>
        <v>1200</v>
      </c>
      <c r="K61" s="1">
        <f t="shared" si="1"/>
        <v>109.918477</v>
      </c>
    </row>
    <row r="62" spans="1:23" x14ac:dyDescent="0.25">
      <c r="A62" s="10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88.519020999999995</v>
      </c>
      <c r="G62" s="10">
        <f>'CSP5'!$A$150</f>
        <v>1380</v>
      </c>
      <c r="H62" s="1">
        <f t="shared" si="0"/>
        <v>111.820651</v>
      </c>
      <c r="J62" s="10">
        <f>'CSP5'!$A$150</f>
        <v>1380</v>
      </c>
      <c r="K62" s="1">
        <f t="shared" si="1"/>
        <v>111.820651</v>
      </c>
    </row>
    <row r="63" spans="1:23" x14ac:dyDescent="0.25">
      <c r="A63" s="10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92.798912000000001</v>
      </c>
      <c r="G63" s="10">
        <f>'CSP5'!$A$151</f>
        <v>1600</v>
      </c>
      <c r="H63" s="1">
        <f t="shared" si="0"/>
        <v>116.576089</v>
      </c>
      <c r="J63" s="10">
        <f>'CSP5'!$A$151</f>
        <v>1600</v>
      </c>
      <c r="K63" s="1">
        <f t="shared" si="1"/>
        <v>116.576089</v>
      </c>
    </row>
    <row r="64" spans="1:23" x14ac:dyDescent="0.25">
      <c r="A64" s="10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100.475543</v>
      </c>
      <c r="G64" s="10">
        <f>'CSP5'!$A$152</f>
        <v>1800</v>
      </c>
      <c r="H64" s="1">
        <f t="shared" si="0"/>
        <v>118.070655</v>
      </c>
      <c r="J64" s="10">
        <f>'CSP5'!$A$152</f>
        <v>1800</v>
      </c>
      <c r="K64" s="1">
        <f t="shared" si="1"/>
        <v>118.070655</v>
      </c>
    </row>
    <row r="65" spans="1:11" x14ac:dyDescent="0.25">
      <c r="A65" s="10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101.970108</v>
      </c>
      <c r="G65" s="10">
        <f>'CSP5'!$A$153</f>
        <v>2000</v>
      </c>
      <c r="H65" s="1">
        <f t="shared" si="0"/>
        <v>118.69251930769232</v>
      </c>
      <c r="J65" s="10">
        <f>'CSP5'!$A$153</f>
        <v>2000</v>
      </c>
      <c r="K65" s="1">
        <f t="shared" si="1"/>
        <v>118.69251930769232</v>
      </c>
    </row>
    <row r="66" spans="1:11" x14ac:dyDescent="0.25">
      <c r="A66" s="10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105.9442925</v>
      </c>
      <c r="G66" s="10">
        <f>'CSP5'!$A$154</f>
        <v>2200</v>
      </c>
      <c r="H66" s="1">
        <f t="shared" si="0"/>
        <v>118.43123130769231</v>
      </c>
      <c r="J66" s="10">
        <f>'CSP5'!$A$154</f>
        <v>2200</v>
      </c>
      <c r="K66" s="1">
        <f t="shared" si="1"/>
        <v>118.43123130769231</v>
      </c>
    </row>
    <row r="67" spans="1:11" x14ac:dyDescent="0.25">
      <c r="A67" s="10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109.918477</v>
      </c>
      <c r="G67" s="10">
        <f>'CSP5'!$A$155</f>
        <v>2400</v>
      </c>
      <c r="H67" s="1">
        <f t="shared" si="0"/>
        <v>108.3821093076923</v>
      </c>
      <c r="J67" s="10">
        <f>'CSP5'!$A$155</f>
        <v>2400</v>
      </c>
      <c r="K67" s="1">
        <f t="shared" si="1"/>
        <v>108.3821093076923</v>
      </c>
    </row>
    <row r="68" spans="1:11" x14ac:dyDescent="0.25">
      <c r="A68" s="10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110.97524033333333</v>
      </c>
      <c r="G68" s="10">
        <f>'CSP5'!$A$156</f>
        <v>2600</v>
      </c>
      <c r="H68" s="1">
        <f t="shared" si="0"/>
        <v>104.05518615384617</v>
      </c>
      <c r="J68" s="10">
        <f>'CSP5'!$A$156</f>
        <v>2600</v>
      </c>
      <c r="K68" s="1">
        <f t="shared" si="1"/>
        <v>104.05518615384617</v>
      </c>
    </row>
    <row r="69" spans="1:11" x14ac:dyDescent="0.25">
      <c r="A69" s="10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112.55558181818182</v>
      </c>
      <c r="G69" s="10">
        <f>'CSP5'!$A$157</f>
        <v>2800</v>
      </c>
      <c r="H69" s="1">
        <f t="shared" si="0"/>
        <v>99.639425076923089</v>
      </c>
      <c r="J69" s="10">
        <f>'CSP5'!$A$157</f>
        <v>2800</v>
      </c>
      <c r="K69" s="1">
        <f t="shared" si="1"/>
        <v>99.639425076923089</v>
      </c>
    </row>
    <row r="70" spans="1:11" x14ac:dyDescent="0.25">
      <c r="A70" s="10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114.19837200000001</v>
      </c>
      <c r="G70" s="10">
        <f>'CSP5'!$A$158</f>
        <v>2900</v>
      </c>
      <c r="H70" s="1">
        <f t="shared" si="0"/>
        <v>101.44753561538462</v>
      </c>
      <c r="J70" s="10">
        <f>'CSP5'!$A$158</f>
        <v>2900</v>
      </c>
      <c r="K70" s="1">
        <f t="shared" si="1"/>
        <v>101.44753561538462</v>
      </c>
    </row>
    <row r="71" spans="1:11" x14ac:dyDescent="0.25">
      <c r="A71" s="10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116.576089</v>
      </c>
      <c r="G71" s="10">
        <f>'CSP5'!$A$159</f>
        <v>3000</v>
      </c>
      <c r="H71" s="1">
        <f t="shared" si="0"/>
        <v>104.79724261538462</v>
      </c>
      <c r="J71" s="10">
        <f>'CSP5'!$A$159</f>
        <v>3000</v>
      </c>
      <c r="K71" s="1">
        <f t="shared" si="1"/>
        <v>104.79724261538462</v>
      </c>
    </row>
    <row r="72" spans="1:11" x14ac:dyDescent="0.25">
      <c r="A72" s="10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114.87772</v>
      </c>
      <c r="G72" s="10">
        <f>'CSP5'!$A$160</f>
        <v>3200</v>
      </c>
      <c r="H72" s="1">
        <f t="shared" si="0"/>
        <v>93.760453692307692</v>
      </c>
      <c r="J72" s="10">
        <f>'CSP5'!$A$160</f>
        <v>3200</v>
      </c>
      <c r="K72" s="1">
        <f t="shared" si="1"/>
        <v>93.760453692307692</v>
      </c>
    </row>
    <row r="73" spans="1:11" x14ac:dyDescent="0.25">
      <c r="A73" s="10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118.070655</v>
      </c>
      <c r="G73" s="10">
        <f>'CSP5'!$A$161</f>
        <v>3250</v>
      </c>
      <c r="H73" s="1">
        <f t="shared" si="0"/>
        <v>89.072953307692302</v>
      </c>
      <c r="J73" s="10">
        <f>'CSP5'!$A$161</f>
        <v>3250</v>
      </c>
      <c r="K73" s="1">
        <f t="shared" si="1"/>
        <v>89.072953307692302</v>
      </c>
    </row>
    <row r="74" spans="1:11" x14ac:dyDescent="0.25">
      <c r="A74" s="10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120.34646984615385</v>
      </c>
      <c r="G74" s="10">
        <f>'CSP5'!$A$162</f>
        <v>3600</v>
      </c>
      <c r="H74" s="1">
        <f t="shared" si="0"/>
        <v>69.972825</v>
      </c>
      <c r="J74" s="10">
        <f>'CSP5'!$A$162</f>
        <v>3600</v>
      </c>
      <c r="K74" s="1">
        <f t="shared" si="1"/>
        <v>69.972825</v>
      </c>
    </row>
    <row r="75" spans="1:11" x14ac:dyDescent="0.25">
      <c r="A75" s="10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118.69251930769232</v>
      </c>
      <c r="G75" s="10">
        <f>'CSP5'!$A$163</f>
        <v>4000</v>
      </c>
      <c r="H75" s="1">
        <f t="shared" si="0"/>
        <v>0</v>
      </c>
      <c r="J75" s="10">
        <f>'CSP5'!$A$163</f>
        <v>4000</v>
      </c>
      <c r="K75" s="1">
        <f t="shared" si="1"/>
        <v>0</v>
      </c>
    </row>
    <row r="76" spans="1:11" x14ac:dyDescent="0.25">
      <c r="A76" s="10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118.56187530769232</v>
      </c>
    </row>
    <row r="77" spans="1:11" x14ac:dyDescent="0.25">
      <c r="A77" s="10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118.43123130769231</v>
      </c>
    </row>
    <row r="78" spans="1:11" x14ac:dyDescent="0.25">
      <c r="A78" s="10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113.40667030769231</v>
      </c>
    </row>
    <row r="79" spans="1:11" x14ac:dyDescent="0.25">
      <c r="A79" s="10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108.3821093076923</v>
      </c>
    </row>
    <row r="80" spans="1:11" x14ac:dyDescent="0.25">
      <c r="A80" s="10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106.21864773076923</v>
      </c>
    </row>
    <row r="81" spans="1:2" x14ac:dyDescent="0.25">
      <c r="A81" s="10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104.05518615384617</v>
      </c>
    </row>
    <row r="82" spans="1:2" x14ac:dyDescent="0.25">
      <c r="A82" s="10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101.84730561538463</v>
      </c>
    </row>
    <row r="83" spans="1:2" x14ac:dyDescent="0.25">
      <c r="A83" s="10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99.639425076923089</v>
      </c>
    </row>
    <row r="84" spans="1:2" x14ac:dyDescent="0.25">
      <c r="A84" s="10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101.44753561538462</v>
      </c>
    </row>
    <row r="85" spans="1:2" x14ac:dyDescent="0.25">
      <c r="A85" s="10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104.79724261538462</v>
      </c>
    </row>
    <row r="86" spans="1:2" x14ac:dyDescent="0.25">
      <c r="A86" s="10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99.278848153846155</v>
      </c>
    </row>
    <row r="87" spans="1:2" x14ac:dyDescent="0.25">
      <c r="A87" s="10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93.760453692307692</v>
      </c>
    </row>
    <row r="88" spans="1:2" x14ac:dyDescent="0.25">
      <c r="A88" s="10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86.635512978021978</v>
      </c>
    </row>
    <row r="89" spans="1:2" x14ac:dyDescent="0.25">
      <c r="A89" s="10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81.760632318681317</v>
      </c>
    </row>
    <row r="90" spans="1:2" x14ac:dyDescent="0.25">
      <c r="A90" s="10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76.885751659340656</v>
      </c>
    </row>
    <row r="91" spans="1:2" x14ac:dyDescent="0.25">
      <c r="A91" s="10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69.972825</v>
      </c>
    </row>
    <row r="92" spans="1:2" x14ac:dyDescent="0.25">
      <c r="A92" s="10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53.194718492151978</v>
      </c>
    </row>
    <row r="93" spans="1:2" x14ac:dyDescent="0.25">
      <c r="A93" s="10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35.463145661434652</v>
      </c>
    </row>
    <row r="94" spans="1:2" x14ac:dyDescent="0.25">
      <c r="A94" s="10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17.731572830717326</v>
      </c>
    </row>
    <row r="95" spans="1:2" x14ac:dyDescent="0.25">
      <c r="A95" s="10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10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10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10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10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10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10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10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10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10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10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N32" sqref="N32"/>
    </sheetView>
  </sheetViews>
  <sheetFormatPr defaultColWidth="4.7109375" defaultRowHeight="15" x14ac:dyDescent="0.25"/>
  <cols>
    <col min="1" max="1" width="5" style="7" bestFit="1" customWidth="1"/>
    <col min="2" max="2" width="5.42578125" style="7" bestFit="1" customWidth="1"/>
    <col min="3" max="19" width="4" style="7" bestFit="1" customWidth="1"/>
    <col min="20" max="20" width="4.7109375" style="7"/>
    <col min="21" max="21" width="5" style="7" bestFit="1" customWidth="1"/>
    <col min="22" max="22" width="5.42578125" style="7" bestFit="1" customWidth="1"/>
    <col min="23" max="28" width="4.5703125" style="7" bestFit="1" customWidth="1"/>
    <col min="29" max="39" width="5.5703125" style="7" bestFit="1" customWidth="1"/>
    <col min="40" max="16384" width="4.7109375" style="7"/>
  </cols>
  <sheetData>
    <row r="1" spans="1:39" x14ac:dyDescent="0.25">
      <c r="A1" s="55" t="s">
        <v>1109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39" x14ac:dyDescent="0.25">
      <c r="A2" s="17"/>
      <c r="B2" s="51" t="s">
        <v>1243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U2" s="17"/>
      <c r="V2" s="51" t="s">
        <v>1244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x14ac:dyDescent="0.25">
      <c r="A5" s="13">
        <f>'CSP5'!$A$169</f>
        <v>619</v>
      </c>
      <c r="B5" s="16">
        <f>B6</f>
        <v>38.190880000000007</v>
      </c>
      <c r="C5" s="16">
        <f t="shared" ref="C5:S5" si="0">C6</f>
        <v>38.190880000000007</v>
      </c>
      <c r="D5" s="16">
        <f t="shared" si="0"/>
        <v>38.190880000000007</v>
      </c>
      <c r="E5" s="16">
        <f t="shared" si="0"/>
        <v>41.206720000000004</v>
      </c>
      <c r="F5" s="16">
        <f t="shared" si="0"/>
        <v>47.004159999999999</v>
      </c>
      <c r="G5" s="16">
        <f t="shared" si="0"/>
        <v>62.015039999999999</v>
      </c>
      <c r="H5" s="16">
        <f t="shared" si="0"/>
        <v>64.006079999999997</v>
      </c>
      <c r="I5" s="16">
        <f t="shared" si="0"/>
        <v>69.003199999999993</v>
      </c>
      <c r="J5" s="16">
        <f t="shared" si="0"/>
        <v>71.989760000000004</v>
      </c>
      <c r="K5" s="16">
        <f t="shared" si="0"/>
        <v>74.595680000000002</v>
      </c>
      <c r="L5" s="16">
        <f t="shared" si="0"/>
        <v>76.996639999999999</v>
      </c>
      <c r="M5" s="16">
        <f t="shared" si="0"/>
        <v>87.986400000000003</v>
      </c>
      <c r="N5" s="16">
        <f t="shared" si="0"/>
        <v>87.986400000000003</v>
      </c>
      <c r="O5" s="16">
        <f t="shared" si="0"/>
        <v>87.986400000000003</v>
      </c>
      <c r="P5" s="16">
        <f t="shared" si="0"/>
        <v>87.986400000000003</v>
      </c>
      <c r="Q5" s="16">
        <f t="shared" si="0"/>
        <v>87.986400000000003</v>
      </c>
      <c r="R5" s="16">
        <f t="shared" si="0"/>
        <v>87.986400000000003</v>
      </c>
      <c r="S5" s="16">
        <f t="shared" si="0"/>
        <v>87.986400000000003</v>
      </c>
      <c r="U5" s="13">
        <f>'CSP5'!$A$169</f>
        <v>619</v>
      </c>
      <c r="V5" s="12">
        <f>V6</f>
        <v>20.959904925187075</v>
      </c>
      <c r="W5" s="12">
        <f t="shared" ref="W5:AM5" si="1">W6</f>
        <v>20.959904925187075</v>
      </c>
      <c r="X5" s="12">
        <f t="shared" si="1"/>
        <v>20.959904925187075</v>
      </c>
      <c r="Y5" s="12">
        <f t="shared" si="1"/>
        <v>20.959904925187075</v>
      </c>
      <c r="Z5" s="12">
        <f t="shared" si="1"/>
        <v>20.959904925187075</v>
      </c>
      <c r="AA5" s="12">
        <f t="shared" si="1"/>
        <v>21.727053766429119</v>
      </c>
      <c r="AB5" s="12">
        <f t="shared" si="1"/>
        <v>23.122664966089832</v>
      </c>
      <c r="AC5" s="12">
        <f t="shared" si="1"/>
        <v>24.93340448137743</v>
      </c>
      <c r="AD5" s="12">
        <f t="shared" si="1"/>
        <v>71.003430347006855</v>
      </c>
      <c r="AE5" s="12">
        <f t="shared" si="1"/>
        <v>74.133187538965529</v>
      </c>
      <c r="AF5" s="12">
        <f t="shared" si="1"/>
        <v>74.133187538965544</v>
      </c>
      <c r="AG5" s="12">
        <f t="shared" si="1"/>
        <v>74.133187538965544</v>
      </c>
      <c r="AH5" s="12">
        <f t="shared" si="1"/>
        <v>74.133187538965544</v>
      </c>
      <c r="AI5" s="12">
        <f t="shared" si="1"/>
        <v>74.133187538965544</v>
      </c>
      <c r="AJ5" s="12">
        <f t="shared" si="1"/>
        <v>74.133187538965586</v>
      </c>
      <c r="AK5" s="12">
        <f t="shared" si="1"/>
        <v>74.133187538965515</v>
      </c>
      <c r="AL5" s="12">
        <f t="shared" si="1"/>
        <v>74.133187538965657</v>
      </c>
      <c r="AM5" s="12">
        <f t="shared" si="1"/>
        <v>74.133187538965657</v>
      </c>
    </row>
    <row r="6" spans="1:39" x14ac:dyDescent="0.25">
      <c r="A6" s="3">
        <f>'CSP5'!$A$170</f>
        <v>620</v>
      </c>
      <c r="B6" s="16">
        <f>C6</f>
        <v>38.190880000000007</v>
      </c>
      <c r="C6" s="5">
        <f>MIN(_xll.Interp2dTab(-1,0,'CSP5'!$B$243:$S$243,'CSP5'!$A$244:$A$264,'CSP5'!$B$244:$S$264,C$4,$A6),'Internal Flash'!$B$642)</f>
        <v>38.190880000000007</v>
      </c>
      <c r="D6" s="5">
        <f>MIN(_xll.Interp2dTab(-1,0,'CSP5'!$B$243:$S$243,'CSP5'!$A$244:$A$264,'CSP5'!$B$244:$S$264,D$4,$A6),'Internal Flash'!$B$642)</f>
        <v>38.190880000000007</v>
      </c>
      <c r="E6" s="5">
        <f>MIN(_xll.Interp2dTab(-1,0,'CSP5'!$B$243:$S$243,'CSP5'!$A$244:$A$264,'CSP5'!$B$244:$S$264,E$4,$A6),'Internal Flash'!$B$642)</f>
        <v>41.206720000000004</v>
      </c>
      <c r="F6" s="5">
        <f>MIN(_xll.Interp2dTab(-1,0,'CSP5'!$B$243:$S$243,'CSP5'!$A$244:$A$264,'CSP5'!$B$244:$S$264,F$4,$A6),'Internal Flash'!$B$642)</f>
        <v>47.004159999999999</v>
      </c>
      <c r="G6" s="5">
        <f>MIN(_xll.Interp2dTab(-1,0,'CSP5'!$B$243:$S$243,'CSP5'!$A$244:$A$264,'CSP5'!$B$244:$S$264,G$4,$A6),'Internal Flash'!$B$642)</f>
        <v>62.015039999999999</v>
      </c>
      <c r="H6" s="5">
        <f>MIN(_xll.Interp2dTab(-1,0,'CSP5'!$B$243:$S$243,'CSP5'!$A$244:$A$264,'CSP5'!$B$244:$S$264,H$4,$A6),'Internal Flash'!$B$642)</f>
        <v>64.006079999999997</v>
      </c>
      <c r="I6" s="5">
        <f>MIN(_xll.Interp2dTab(-1,0,'CSP5'!$B$243:$S$243,'CSP5'!$A$244:$A$264,'CSP5'!$B$244:$S$264,I$4,$A6),'Internal Flash'!$B$642)</f>
        <v>69.003199999999993</v>
      </c>
      <c r="J6" s="5">
        <f>MIN(_xll.Interp2dTab(-1,0,'CSP5'!$B$243:$S$243,'CSP5'!$A$244:$A$264,'CSP5'!$B$244:$S$264,J$4,$A6),'Internal Flash'!$B$642)</f>
        <v>71.989760000000004</v>
      </c>
      <c r="K6" s="5">
        <f>MIN(_xll.Interp2dTab(-1,0,'CSP5'!$B$243:$S$243,'CSP5'!$A$244:$A$264,'CSP5'!$B$244:$S$264,K$4,$A6),'Internal Flash'!$B$642)</f>
        <v>74.595680000000002</v>
      </c>
      <c r="L6" s="5">
        <f>MIN(_xll.Interp2dTab(-1,0,'CSP5'!$B$243:$S$243,'CSP5'!$A$244:$A$264,'CSP5'!$B$244:$S$264,L$4,$A6),'Internal Flash'!$B$642)</f>
        <v>76.996639999999999</v>
      </c>
      <c r="M6" s="5">
        <f>MIN(_xll.Interp2dTab(-1,0,'CSP5'!$B$243:$S$243,'CSP5'!$A$244:$A$264,'CSP5'!$B$244:$S$264,M$4,$A6),'Internal Flash'!$B$642)</f>
        <v>87.986400000000003</v>
      </c>
      <c r="N6" s="5">
        <f>MIN(_xll.Interp2dTab(-1,0,'CSP5'!$B$243:$S$243,'CSP5'!$A$244:$A$264,'CSP5'!$B$244:$S$264,N$4,$A6),'Internal Flash'!$B$642)</f>
        <v>87.986400000000003</v>
      </c>
      <c r="O6" s="5">
        <f>MIN(_xll.Interp2dTab(-1,0,'CSP5'!$B$243:$S$243,'CSP5'!$A$244:$A$264,'CSP5'!$B$244:$S$264,O$4,$A6),'Internal Flash'!$B$642)</f>
        <v>87.986400000000003</v>
      </c>
      <c r="P6" s="5">
        <f>MIN(_xll.Interp2dTab(-1,0,'CSP5'!$B$243:$S$243,'CSP5'!$A$244:$A$264,'CSP5'!$B$244:$S$264,P$4,$A6),'Internal Flash'!$B$642)</f>
        <v>87.986400000000003</v>
      </c>
      <c r="Q6" s="5">
        <f>MIN(_xll.Interp2dTab(-1,0,'CSP5'!$B$243:$S$243,'CSP5'!$A$244:$A$264,'CSP5'!$B$244:$S$264,Q$4,$A6),'Internal Flash'!$B$642)</f>
        <v>87.986400000000003</v>
      </c>
      <c r="R6" s="5">
        <f>MIN(_xll.Interp2dTab(-1,0,'CSP5'!$B$243:$S$243,'CSP5'!$A$244:$A$264,'CSP5'!$B$244:$S$264,R$4,$A6),'Internal Flash'!$B$642)</f>
        <v>87.986400000000003</v>
      </c>
      <c r="S6" s="16">
        <f>R6</f>
        <v>87.986400000000003</v>
      </c>
      <c r="U6" s="3">
        <f>'CSP5'!$A$170</f>
        <v>620</v>
      </c>
      <c r="V6" s="12">
        <f>W6</f>
        <v>20.959904925187075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20.959904925187075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20.959904925187075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20.959904925187075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20.959904925187075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21.727053766429119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23.122664966089832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24.93340448137743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71.003430347006855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74.133187538965529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74.133187538965544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74.133187538965544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74.133187538965544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74.133187538965544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74.133187538965586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74.133187538965515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74.133187538965657</v>
      </c>
      <c r="AM6" s="12">
        <f>AL6</f>
        <v>74.133187538965657</v>
      </c>
    </row>
    <row r="7" spans="1:39" x14ac:dyDescent="0.25">
      <c r="A7" s="3">
        <f>'CSP5'!$A$171</f>
        <v>650</v>
      </c>
      <c r="B7" s="16">
        <f t="shared" ref="B7:B24" si="2">C7</f>
        <v>42.992800000000003</v>
      </c>
      <c r="C7" s="5">
        <f>MIN(_xll.Interp2dTab(-1,0,'CSP5'!$B$243:$S$243,'CSP5'!$A$244:$A$264,'CSP5'!$B$244:$S$264,C$4,$A7),'Internal Flash'!$B$642)</f>
        <v>42.992800000000003</v>
      </c>
      <c r="D7" s="5">
        <f>MIN(_xll.Interp2dTab(-1,0,'CSP5'!$B$243:$S$243,'CSP5'!$A$244:$A$264,'CSP5'!$B$244:$S$264,D$4,$A7),'Internal Flash'!$B$642)</f>
        <v>42.992800000000003</v>
      </c>
      <c r="E7" s="5">
        <f>MIN(_xll.Interp2dTab(-1,0,'CSP5'!$B$243:$S$243,'CSP5'!$A$244:$A$264,'CSP5'!$B$244:$S$264,E$4,$A7),'Internal Flash'!$B$642)</f>
        <v>42.992800000000003</v>
      </c>
      <c r="F7" s="5">
        <f>MIN(_xll.Interp2dTab(-1,0,'CSP5'!$B$243:$S$243,'CSP5'!$A$244:$A$264,'CSP5'!$B$244:$S$264,F$4,$A7),'Internal Flash'!$B$642)</f>
        <v>50.02</v>
      </c>
      <c r="G7" s="5">
        <f>MIN(_xll.Interp2dTab(-1,0,'CSP5'!$B$243:$S$243,'CSP5'!$A$244:$A$264,'CSP5'!$B$244:$S$264,G$4,$A7),'Internal Flash'!$B$642)</f>
        <v>65.001599999999996</v>
      </c>
      <c r="H7" s="5">
        <f>MIN(_xll.Interp2dTab(-1,0,'CSP5'!$B$243:$S$243,'CSP5'!$A$244:$A$264,'CSP5'!$B$244:$S$264,H$4,$A7),'Internal Flash'!$B$642)</f>
        <v>69.979200000000006</v>
      </c>
      <c r="I7" s="5">
        <f>MIN(_xll.Interp2dTab(-1,0,'CSP5'!$B$243:$S$243,'CSP5'!$A$244:$A$264,'CSP5'!$B$244:$S$264,I$4,$A7),'Internal Flash'!$B$642)</f>
        <v>75.005600000000001</v>
      </c>
      <c r="J7" s="5">
        <f>MIN(_xll.Interp2dTab(-1,0,'CSP5'!$B$243:$S$243,'CSP5'!$A$244:$A$264,'CSP5'!$B$244:$S$264,J$4,$A7),'Internal Flash'!$B$642)</f>
        <v>75.005600000000001</v>
      </c>
      <c r="K7" s="5">
        <f>MIN(_xll.Interp2dTab(-1,0,'CSP5'!$B$243:$S$243,'CSP5'!$A$244:$A$264,'CSP5'!$B$244:$S$264,K$4,$A7),'Internal Flash'!$B$642)</f>
        <v>79.983199999999997</v>
      </c>
      <c r="L7" s="5">
        <f>MIN(_xll.Interp2dTab(-1,0,'CSP5'!$B$243:$S$243,'CSP5'!$A$244:$A$264,'CSP5'!$B$244:$S$264,L$4,$A7),'Internal Flash'!$B$642)</f>
        <v>79.983199999999997</v>
      </c>
      <c r="M7" s="5">
        <f>MIN(_xll.Interp2dTab(-1,0,'CSP5'!$B$243:$S$243,'CSP5'!$A$244:$A$264,'CSP5'!$B$244:$S$264,M$4,$A7),'Internal Flash'!$B$642)</f>
        <v>99.991200000000006</v>
      </c>
      <c r="N7" s="5">
        <f>MIN(_xll.Interp2dTab(-1,0,'CSP5'!$B$243:$S$243,'CSP5'!$A$244:$A$264,'CSP5'!$B$244:$S$264,N$4,$A7),'Internal Flash'!$B$642)</f>
        <v>99.991200000000006</v>
      </c>
      <c r="O7" s="5">
        <f>MIN(_xll.Interp2dTab(-1,0,'CSP5'!$B$243:$S$243,'CSP5'!$A$244:$A$264,'CSP5'!$B$244:$S$264,O$4,$A7),'Internal Flash'!$B$642)</f>
        <v>99.991200000000006</v>
      </c>
      <c r="P7" s="5">
        <f>MIN(_xll.Interp2dTab(-1,0,'CSP5'!$B$243:$S$243,'CSP5'!$A$244:$A$264,'CSP5'!$B$244:$S$264,P$4,$A7),'Internal Flash'!$B$642)</f>
        <v>99.991200000000006</v>
      </c>
      <c r="Q7" s="5">
        <f>MIN(_xll.Interp2dTab(-1,0,'CSP5'!$B$243:$S$243,'CSP5'!$A$244:$A$264,'CSP5'!$B$244:$S$264,Q$4,$A7),'Internal Flash'!$B$642)</f>
        <v>99.991200000000006</v>
      </c>
      <c r="R7" s="5">
        <f>MIN(_xll.Interp2dTab(-1,0,'CSP5'!$B$243:$S$243,'CSP5'!$A$244:$A$264,'CSP5'!$B$244:$S$264,R$4,$A7),'Internal Flash'!$B$642)</f>
        <v>99.991200000000006</v>
      </c>
      <c r="S7" s="16">
        <f t="shared" ref="S7:S24" si="3">R7</f>
        <v>99.991200000000006</v>
      </c>
      <c r="U7" s="3">
        <f>'CSP5'!$A$171</f>
        <v>650</v>
      </c>
      <c r="V7" s="12">
        <f t="shared" ref="V7:V24" si="4">W7</f>
        <v>20.959904925187075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20.959904925187075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20.959904925187075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20.959904925187075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20.959904925187075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21.727053766429119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23.297676091970111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26.956327201111115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71.132114998389397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74.133187538965544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74.133187538965558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74.133187538965544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74.133187538965544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74.133187538965558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74.133187538965544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74.133187538965444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74.133187538965657</v>
      </c>
      <c r="AM7" s="12">
        <f t="shared" ref="AM7:AM24" si="5">AL7</f>
        <v>74.133187538965657</v>
      </c>
    </row>
    <row r="8" spans="1:39" x14ac:dyDescent="0.25">
      <c r="A8" s="3">
        <f>'CSP5'!$A$172</f>
        <v>800</v>
      </c>
      <c r="B8" s="16">
        <f t="shared" si="2"/>
        <v>44.993600000000001</v>
      </c>
      <c r="C8" s="5">
        <f>MIN(_xll.Interp2dTab(-1,0,'CSP5'!$B$243:$S$243,'CSP5'!$A$244:$A$264,'CSP5'!$B$244:$S$264,C$4,$A8),'Internal Flash'!$B$642)</f>
        <v>44.993600000000001</v>
      </c>
      <c r="D8" s="5">
        <f>MIN(_xll.Interp2dTab(-1,0,'CSP5'!$B$243:$S$243,'CSP5'!$A$244:$A$264,'CSP5'!$B$244:$S$264,D$4,$A8),'Internal Flash'!$B$642)</f>
        <v>48.019199999999998</v>
      </c>
      <c r="E8" s="5">
        <f>MIN(_xll.Interp2dTab(-1,0,'CSP5'!$B$243:$S$243,'CSP5'!$A$244:$A$264,'CSP5'!$B$244:$S$264,E$4,$A8),'Internal Flash'!$B$642)</f>
        <v>48.019199999999998</v>
      </c>
      <c r="F8" s="5">
        <f>MIN(_xll.Interp2dTab(-1,0,'CSP5'!$B$243:$S$243,'CSP5'!$A$244:$A$264,'CSP5'!$B$244:$S$264,F$4,$A8),'Internal Flash'!$B$642)</f>
        <v>60.024000000000001</v>
      </c>
      <c r="G8" s="5">
        <f>MIN(_xll.Interp2dTab(-1,0,'CSP5'!$B$243:$S$243,'CSP5'!$A$244:$A$264,'CSP5'!$B$244:$S$264,G$4,$A8),'Internal Flash'!$B$642)</f>
        <v>63.976799999999997</v>
      </c>
      <c r="H8" s="5">
        <f>MIN(_xll.Interp2dTab(-1,0,'CSP5'!$B$243:$S$243,'CSP5'!$A$244:$A$264,'CSP5'!$B$244:$S$264,H$4,$A8),'Internal Flash'!$B$642)</f>
        <v>71.004000000000005</v>
      </c>
      <c r="I8" s="5">
        <f>MIN(_xll.Interp2dTab(-1,0,'CSP5'!$B$243:$S$243,'CSP5'!$A$244:$A$264,'CSP5'!$B$244:$S$264,I$4,$A8),'Internal Flash'!$B$642)</f>
        <v>75.9816</v>
      </c>
      <c r="J8" s="5">
        <f>MIN(_xll.Interp2dTab(-1,0,'CSP5'!$B$243:$S$243,'CSP5'!$A$244:$A$264,'CSP5'!$B$244:$S$264,J$4,$A8),'Internal Flash'!$B$642)</f>
        <v>81.007999999999996</v>
      </c>
      <c r="K8" s="5">
        <f>MIN(_xll.Interp2dTab(-1,0,'CSP5'!$B$243:$S$243,'CSP5'!$A$244:$A$264,'CSP5'!$B$244:$S$264,K$4,$A8),'Internal Flash'!$B$642)</f>
        <v>85.985600000000005</v>
      </c>
      <c r="L8" s="5">
        <f>MIN(_xll.Interp2dTab(-1,0,'CSP5'!$B$243:$S$243,'CSP5'!$A$244:$A$264,'CSP5'!$B$244:$S$264,L$4,$A8),'Internal Flash'!$B$642)</f>
        <v>91.012</v>
      </c>
      <c r="M8" s="5">
        <f>MIN(_xll.Interp2dTab(-1,0,'CSP5'!$B$243:$S$243,'CSP5'!$A$244:$A$264,'CSP5'!$B$244:$S$264,M$4,$A8),'Internal Flash'!$B$642)</f>
        <v>97.990399999999994</v>
      </c>
      <c r="N8" s="5">
        <f>MIN(_xll.Interp2dTab(-1,0,'CSP5'!$B$243:$S$243,'CSP5'!$A$244:$A$264,'CSP5'!$B$244:$S$264,N$4,$A8),'Internal Flash'!$B$642)</f>
        <v>103.0168</v>
      </c>
      <c r="O8" s="5">
        <f>MIN(_xll.Interp2dTab(-1,0,'CSP5'!$B$243:$S$243,'CSP5'!$A$244:$A$264,'CSP5'!$B$244:$S$264,O$4,$A8),'Internal Flash'!$B$642)</f>
        <v>105.0176</v>
      </c>
      <c r="P8" s="5">
        <f>MIN(_xll.Interp2dTab(-1,0,'CSP5'!$B$243:$S$243,'CSP5'!$A$244:$A$264,'CSP5'!$B$244:$S$264,P$4,$A8),'Internal Flash'!$B$642)</f>
        <v>107.9944</v>
      </c>
      <c r="Q8" s="5">
        <f>MIN(_xll.Interp2dTab(-1,0,'CSP5'!$B$243:$S$243,'CSP5'!$A$244:$A$264,'CSP5'!$B$244:$S$264,Q$4,$A8),'Internal Flash'!$B$642)</f>
        <v>109.9952</v>
      </c>
      <c r="R8" s="5">
        <f>MIN(_xll.Interp2dTab(-1,0,'CSP5'!$B$243:$S$243,'CSP5'!$A$244:$A$264,'CSP5'!$B$244:$S$264,R$4,$A8),'Internal Flash'!$B$642)</f>
        <v>113.02079999999999</v>
      </c>
      <c r="S8" s="16">
        <f t="shared" si="3"/>
        <v>113.02079999999999</v>
      </c>
      <c r="U8" s="3">
        <f>'CSP5'!$A$172</f>
        <v>800</v>
      </c>
      <c r="V8" s="12">
        <f t="shared" si="4"/>
        <v>20.959904925187075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20.959904925187075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20.959904925187075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20.959904925187075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20.959904925187075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21.727053766429119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23.881046511571032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33.699402933556719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71.561063836331257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74.133187538965558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74.133187538965544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74.133187538965558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74.133187538965544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74.133187538965544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74.133187538965544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74.133187538965586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74.133187538965373</v>
      </c>
      <c r="AM8" s="12">
        <f t="shared" si="5"/>
        <v>74.133187538965373</v>
      </c>
    </row>
    <row r="9" spans="1:39" x14ac:dyDescent="0.25">
      <c r="A9" s="3">
        <f>'CSP5'!$A$173</f>
        <v>1000</v>
      </c>
      <c r="B9" s="16">
        <f t="shared" si="2"/>
        <v>50.02</v>
      </c>
      <c r="C9" s="5">
        <f>MIN(_xll.Interp2dTab(-1,0,'CSP5'!$B$243:$S$243,'CSP5'!$A$244:$A$264,'CSP5'!$B$244:$S$264,C$4,$A9),'Internal Flash'!$B$642)</f>
        <v>50.02</v>
      </c>
      <c r="D9" s="5">
        <f>MIN(_xll.Interp2dTab(-1,0,'CSP5'!$B$243:$S$243,'CSP5'!$A$244:$A$264,'CSP5'!$B$244:$S$264,D$4,$A9),'Internal Flash'!$B$642)</f>
        <v>58.023200000000003</v>
      </c>
      <c r="E9" s="5">
        <f>MIN(_xll.Interp2dTab(-1,0,'CSP5'!$B$243:$S$243,'CSP5'!$A$244:$A$264,'CSP5'!$B$244:$S$264,E$4,$A9),'Internal Flash'!$B$642)</f>
        <v>54.997599999999998</v>
      </c>
      <c r="F9" s="5">
        <f>MIN(_xll.Interp2dTab(-1,0,'CSP5'!$B$243:$S$243,'CSP5'!$A$244:$A$264,'CSP5'!$B$244:$S$264,F$4,$A9),'Internal Flash'!$B$642)</f>
        <v>67.978399999999993</v>
      </c>
      <c r="G9" s="5">
        <f>MIN(_xll.Interp2dTab(-1,0,'CSP5'!$B$243:$S$243,'CSP5'!$A$244:$A$264,'CSP5'!$B$244:$S$264,G$4,$A9),'Internal Flash'!$B$642)</f>
        <v>85.009600000000006</v>
      </c>
      <c r="H9" s="5">
        <f>MIN(_xll.Interp2dTab(-1,0,'CSP5'!$B$243:$S$243,'CSP5'!$A$244:$A$264,'CSP5'!$B$244:$S$264,H$4,$A9),'Internal Flash'!$B$642)</f>
        <v>85.009600000000006</v>
      </c>
      <c r="I9" s="5">
        <f>MIN(_xll.Interp2dTab(-1,0,'CSP5'!$B$243:$S$243,'CSP5'!$A$244:$A$264,'CSP5'!$B$244:$S$264,I$4,$A9),'Internal Flash'!$B$642)</f>
        <v>87.010400000000004</v>
      </c>
      <c r="J9" s="5">
        <f>MIN(_xll.Interp2dTab(-1,0,'CSP5'!$B$243:$S$243,'CSP5'!$A$244:$A$264,'CSP5'!$B$244:$S$264,J$4,$A9),'Internal Flash'!$B$642)</f>
        <v>91.012</v>
      </c>
      <c r="K9" s="5">
        <f>MIN(_xll.Interp2dTab(-1,0,'CSP5'!$B$243:$S$243,'CSP5'!$A$244:$A$264,'CSP5'!$B$244:$S$264,K$4,$A9),'Internal Flash'!$B$642)</f>
        <v>95.013599999999997</v>
      </c>
      <c r="L9" s="5">
        <f>MIN(_xll.Interp2dTab(-1,0,'CSP5'!$B$243:$S$243,'CSP5'!$A$244:$A$264,'CSP5'!$B$244:$S$264,L$4,$A9),'Internal Flash'!$B$642)</f>
        <v>99.015199999999993</v>
      </c>
      <c r="M9" s="5">
        <f>MIN(_xll.Interp2dTab(-1,0,'CSP5'!$B$243:$S$243,'CSP5'!$A$244:$A$264,'CSP5'!$B$244:$S$264,M$4,$A9),'Internal Flash'!$B$642)</f>
        <v>105.0176</v>
      </c>
      <c r="N9" s="5">
        <f>MIN(_xll.Interp2dTab(-1,0,'CSP5'!$B$243:$S$243,'CSP5'!$A$244:$A$264,'CSP5'!$B$244:$S$264,N$4,$A9),'Internal Flash'!$B$642)</f>
        <v>107.9944</v>
      </c>
      <c r="O9" s="5">
        <f>MIN(_xll.Interp2dTab(-1,0,'CSP5'!$B$243:$S$243,'CSP5'!$A$244:$A$264,'CSP5'!$B$244:$S$264,O$4,$A9),'Internal Flash'!$B$642)</f>
        <v>109.9952</v>
      </c>
      <c r="P9" s="5">
        <f>MIN(_xll.Interp2dTab(-1,0,'CSP5'!$B$243:$S$243,'CSP5'!$A$244:$A$264,'CSP5'!$B$244:$S$264,P$4,$A9),'Internal Flash'!$B$642)</f>
        <v>111.996</v>
      </c>
      <c r="Q9" s="5">
        <f>MIN(_xll.Interp2dTab(-1,0,'CSP5'!$B$243:$S$243,'CSP5'!$A$244:$A$264,'CSP5'!$B$244:$S$264,Q$4,$A9),'Internal Flash'!$B$642)</f>
        <v>113.99679999999999</v>
      </c>
      <c r="R9" s="5">
        <f>MIN(_xll.Interp2dTab(-1,0,'CSP5'!$B$243:$S$243,'CSP5'!$A$244:$A$264,'CSP5'!$B$244:$S$264,R$4,$A9),'Internal Flash'!$B$642)</f>
        <v>115.99760000000001</v>
      </c>
      <c r="S9" s="16">
        <f t="shared" si="3"/>
        <v>115.99760000000001</v>
      </c>
      <c r="U9" s="3">
        <f>'CSP5'!$A$173</f>
        <v>1000</v>
      </c>
      <c r="V9" s="12">
        <f t="shared" si="4"/>
        <v>20.959904925187075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20.959904925187075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20.959904925187075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20.959904925187075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20.959904925187075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21.727053766429119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23.881046511571022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33.699402933556726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71.561063836331257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74.133187538965544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74.133187538965544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74.133187538965544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74.133187538965544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74.133187538965544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74.133187538965515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74.133187538965515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74.133187538965515</v>
      </c>
      <c r="AM9" s="12">
        <f t="shared" si="5"/>
        <v>74.133187538965515</v>
      </c>
    </row>
    <row r="10" spans="1:39" x14ac:dyDescent="0.25">
      <c r="A10" s="3">
        <f>'CSP5'!$A$174</f>
        <v>1200</v>
      </c>
      <c r="B10" s="16">
        <f t="shared" si="2"/>
        <v>54.021599999999999</v>
      </c>
      <c r="C10" s="5">
        <f>MIN(_xll.Interp2dTab(-1,0,'CSP5'!$B$243:$S$243,'CSP5'!$A$244:$A$264,'CSP5'!$B$244:$S$264,C$4,$A10),'Internal Flash'!$B$642)</f>
        <v>54.021599999999999</v>
      </c>
      <c r="D10" s="5">
        <f>MIN(_xll.Interp2dTab(-1,0,'CSP5'!$B$243:$S$243,'CSP5'!$A$244:$A$264,'CSP5'!$B$244:$S$264,D$4,$A10),'Internal Flash'!$B$642)</f>
        <v>54.021599999999999</v>
      </c>
      <c r="E10" s="5">
        <f>MIN(_xll.Interp2dTab(-1,0,'CSP5'!$B$243:$S$243,'CSP5'!$A$244:$A$264,'CSP5'!$B$244:$S$264,E$4,$A10),'Internal Flash'!$B$642)</f>
        <v>65.977599999999995</v>
      </c>
      <c r="F10" s="5">
        <f>MIN(_xll.Interp2dTab(-1,0,'CSP5'!$B$243:$S$243,'CSP5'!$A$244:$A$264,'CSP5'!$B$244:$S$264,F$4,$A10),'Internal Flash'!$B$642)</f>
        <v>79.983199999999997</v>
      </c>
      <c r="G10" s="5">
        <f>MIN(_xll.Interp2dTab(-1,0,'CSP5'!$B$243:$S$243,'CSP5'!$A$244:$A$264,'CSP5'!$B$244:$S$264,G$4,$A10),'Internal Flash'!$B$642)</f>
        <v>105.0176</v>
      </c>
      <c r="H10" s="5">
        <f>MIN(_xll.Interp2dTab(-1,0,'CSP5'!$B$243:$S$243,'CSP5'!$A$244:$A$264,'CSP5'!$B$244:$S$264,H$4,$A10),'Internal Flash'!$B$642)</f>
        <v>102.48</v>
      </c>
      <c r="I10" s="5">
        <f>MIN(_xll.Interp2dTab(-1,0,'CSP5'!$B$243:$S$243,'CSP5'!$A$244:$A$264,'CSP5'!$B$244:$S$264,I$4,$A10),'Internal Flash'!$B$642)</f>
        <v>87.986400000000003</v>
      </c>
      <c r="J10" s="5">
        <f>MIN(_xll.Interp2dTab(-1,0,'CSP5'!$B$243:$S$243,'CSP5'!$A$244:$A$264,'CSP5'!$B$244:$S$264,J$4,$A10),'Internal Flash'!$B$642)</f>
        <v>87.010400000000004</v>
      </c>
      <c r="K10" s="5">
        <f>MIN(_xll.Interp2dTab(-1,0,'CSP5'!$B$243:$S$243,'CSP5'!$A$244:$A$264,'CSP5'!$B$244:$S$264,K$4,$A10),'Internal Flash'!$B$642)</f>
        <v>87.986400000000003</v>
      </c>
      <c r="L10" s="5">
        <f>MIN(_xll.Interp2dTab(-1,0,'CSP5'!$B$243:$S$243,'CSP5'!$A$244:$A$264,'CSP5'!$B$244:$S$264,L$4,$A10),'Internal Flash'!$B$642)</f>
        <v>89.011200000000002</v>
      </c>
      <c r="M10" s="5">
        <f>MIN(_xll.Interp2dTab(-1,0,'CSP5'!$B$243:$S$243,'CSP5'!$A$244:$A$264,'CSP5'!$B$244:$S$264,M$4,$A10),'Internal Flash'!$B$642)</f>
        <v>91.012</v>
      </c>
      <c r="N10" s="5">
        <f>MIN(_xll.Interp2dTab(-1,0,'CSP5'!$B$243:$S$243,'CSP5'!$A$244:$A$264,'CSP5'!$B$244:$S$264,N$4,$A10),'Internal Flash'!$B$642)</f>
        <v>91.988</v>
      </c>
      <c r="O10" s="5">
        <f>MIN(_xll.Interp2dTab(-1,0,'CSP5'!$B$243:$S$243,'CSP5'!$A$244:$A$264,'CSP5'!$B$244:$S$264,O$4,$A10),'Internal Flash'!$B$642)</f>
        <v>93.012799999999999</v>
      </c>
      <c r="P10" s="5">
        <f>MIN(_xll.Interp2dTab(-1,0,'CSP5'!$B$243:$S$243,'CSP5'!$A$244:$A$264,'CSP5'!$B$244:$S$264,P$4,$A10),'Internal Flash'!$B$642)</f>
        <v>93.012799999999999</v>
      </c>
      <c r="Q10" s="5">
        <f>MIN(_xll.Interp2dTab(-1,0,'CSP5'!$B$243:$S$243,'CSP5'!$A$244:$A$264,'CSP5'!$B$244:$S$264,Q$4,$A10),'Internal Flash'!$B$642)</f>
        <v>93.988799999999998</v>
      </c>
      <c r="R10" s="5">
        <f>MIN(_xll.Interp2dTab(-1,0,'CSP5'!$B$243:$S$243,'CSP5'!$A$244:$A$264,'CSP5'!$B$244:$S$264,R$4,$A10),'Internal Flash'!$B$642)</f>
        <v>93.988799999999998</v>
      </c>
      <c r="S10" s="16">
        <f t="shared" si="3"/>
        <v>93.988799999999998</v>
      </c>
      <c r="U10" s="3">
        <f>'CSP5'!$A$174</f>
        <v>1200</v>
      </c>
      <c r="V10" s="12">
        <f t="shared" si="4"/>
        <v>20.460859569825509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20.460859569825509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20.460859569825509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20.460859569825509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20.460859569825509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24.640285954728068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33.236420667082406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33.699402933556726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71.561063836331257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74.133187538965544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74.133187538965544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74.133187538965544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74.133187538965544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74.133187538965544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74.133187538965515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74.133187538965515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74.133187538965515</v>
      </c>
      <c r="AM10" s="12">
        <f t="shared" si="5"/>
        <v>74.133187538965515</v>
      </c>
    </row>
    <row r="11" spans="1:39" x14ac:dyDescent="0.25">
      <c r="A11" s="3">
        <f>'CSP5'!$A$175</f>
        <v>1400</v>
      </c>
      <c r="B11" s="16">
        <f t="shared" si="2"/>
        <v>58.023200000000003</v>
      </c>
      <c r="C11" s="5">
        <f>MIN(_xll.Interp2dTab(-1,0,'CSP5'!$B$243:$S$243,'CSP5'!$A$244:$A$264,'CSP5'!$B$244:$S$264,C$4,$A11),'Internal Flash'!$B$642)</f>
        <v>58.023200000000003</v>
      </c>
      <c r="D11" s="5">
        <f>MIN(_xll.Interp2dTab(-1,0,'CSP5'!$B$243:$S$243,'CSP5'!$A$244:$A$264,'CSP5'!$B$244:$S$264,D$4,$A11),'Internal Flash'!$B$642)</f>
        <v>58.023200000000003</v>
      </c>
      <c r="E11" s="5">
        <f>MIN(_xll.Interp2dTab(-1,0,'CSP5'!$B$243:$S$243,'CSP5'!$A$244:$A$264,'CSP5'!$B$244:$S$264,E$4,$A11),'Internal Flash'!$B$642)</f>
        <v>77.006399999999999</v>
      </c>
      <c r="F11" s="5">
        <f>MIN(_xll.Interp2dTab(-1,0,'CSP5'!$B$243:$S$243,'CSP5'!$A$244:$A$264,'CSP5'!$B$244:$S$264,F$4,$A11),'Internal Flash'!$B$642)</f>
        <v>89.987200000000001</v>
      </c>
      <c r="G11" s="5">
        <f>MIN(_xll.Interp2dTab(-1,0,'CSP5'!$B$243:$S$243,'CSP5'!$A$244:$A$264,'CSP5'!$B$244:$S$264,G$4,$A11),'Internal Flash'!$B$642)</f>
        <v>123.0248</v>
      </c>
      <c r="H11" s="5">
        <f>MIN(_xll.Interp2dTab(-1,0,'CSP5'!$B$243:$S$243,'CSP5'!$A$244:$A$264,'CSP5'!$B$244:$S$264,H$4,$A11),'Internal Flash'!$B$642)</f>
        <v>119.9992</v>
      </c>
      <c r="I11" s="5">
        <f>MIN(_xll.Interp2dTab(-1,0,'CSP5'!$B$243:$S$243,'CSP5'!$A$244:$A$264,'CSP5'!$B$244:$S$264,I$4,$A11),'Internal Flash'!$B$642)</f>
        <v>107.0184</v>
      </c>
      <c r="J11" s="5">
        <f>MIN(_xll.Interp2dTab(-1,0,'CSP5'!$B$243:$S$243,'CSP5'!$A$244:$A$264,'CSP5'!$B$244:$S$264,J$4,$A11),'Internal Flash'!$B$642)</f>
        <v>103.9928</v>
      </c>
      <c r="K11" s="5">
        <f>MIN(_xll.Interp2dTab(-1,0,'CSP5'!$B$243:$S$243,'CSP5'!$A$244:$A$264,'CSP5'!$B$244:$S$264,K$4,$A11),'Internal Flash'!$B$642)</f>
        <v>103.0168</v>
      </c>
      <c r="L11" s="5">
        <f>MIN(_xll.Interp2dTab(-1,0,'CSP5'!$B$243:$S$243,'CSP5'!$A$244:$A$264,'CSP5'!$B$244:$S$264,L$4,$A11),'Internal Flash'!$B$642)</f>
        <v>101.01600000000001</v>
      </c>
      <c r="M11" s="5">
        <f>MIN(_xll.Interp2dTab(-1,0,'CSP5'!$B$243:$S$243,'CSP5'!$A$244:$A$264,'CSP5'!$B$244:$S$264,M$4,$A11),'Internal Flash'!$B$642)</f>
        <v>99.015199999999993</v>
      </c>
      <c r="N11" s="5">
        <f>MIN(_xll.Interp2dTab(-1,0,'CSP5'!$B$243:$S$243,'CSP5'!$A$244:$A$264,'CSP5'!$B$244:$S$264,N$4,$A11),'Internal Flash'!$B$642)</f>
        <v>97.990399999999994</v>
      </c>
      <c r="O11" s="5">
        <f>MIN(_xll.Interp2dTab(-1,0,'CSP5'!$B$243:$S$243,'CSP5'!$A$244:$A$264,'CSP5'!$B$244:$S$264,O$4,$A11),'Internal Flash'!$B$642)</f>
        <v>97.014399999999995</v>
      </c>
      <c r="P11" s="5">
        <f>MIN(_xll.Interp2dTab(-1,0,'CSP5'!$B$243:$S$243,'CSP5'!$A$244:$A$264,'CSP5'!$B$244:$S$264,P$4,$A11),'Internal Flash'!$B$642)</f>
        <v>95.989599999999996</v>
      </c>
      <c r="Q11" s="5">
        <f>MIN(_xll.Interp2dTab(-1,0,'CSP5'!$B$243:$S$243,'CSP5'!$A$244:$A$264,'CSP5'!$B$244:$S$264,Q$4,$A11),'Internal Flash'!$B$642)</f>
        <v>95.989599999999996</v>
      </c>
      <c r="R11" s="5">
        <f>MIN(_xll.Interp2dTab(-1,0,'CSP5'!$B$243:$S$243,'CSP5'!$A$244:$A$264,'CSP5'!$B$244:$S$264,R$4,$A11),'Internal Flash'!$B$642)</f>
        <v>95.013599999999997</v>
      </c>
      <c r="S11" s="16">
        <f t="shared" si="3"/>
        <v>95.013599999999997</v>
      </c>
      <c r="U11" s="3">
        <f>'CSP5'!$A$175</f>
        <v>1400</v>
      </c>
      <c r="V11" s="12">
        <f t="shared" si="4"/>
        <v>20.460859569825509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20.460859569825509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20.460859569825509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20.460859569825509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20.460859569825509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34.327540964805166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67.584425630107305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74.133187538965529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74.133187538965544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74.133187538965544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74.133187538965544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74.133187538965544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74.133187538965544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74.133187538965544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74.133187538965515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74.133187538965515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74.133187538965515</v>
      </c>
      <c r="AM11" s="12">
        <f t="shared" si="5"/>
        <v>74.133187538965515</v>
      </c>
    </row>
    <row r="12" spans="1:39" x14ac:dyDescent="0.25">
      <c r="A12" s="3">
        <f>'CSP5'!$A$176</f>
        <v>1550</v>
      </c>
      <c r="B12" s="16">
        <f t="shared" si="2"/>
        <v>63.256999999999998</v>
      </c>
      <c r="C12" s="5">
        <f>MIN(_xll.Interp2dTab(-1,0,'CSP5'!$B$243:$S$243,'CSP5'!$A$244:$A$264,'CSP5'!$B$244:$S$264,C$4,$A12),'Internal Flash'!$B$642)</f>
        <v>63.256999999999998</v>
      </c>
      <c r="D12" s="5">
        <f>MIN(_xll.Interp2dTab(-1,0,'CSP5'!$B$243:$S$243,'CSP5'!$A$244:$A$264,'CSP5'!$B$244:$S$264,D$4,$A12),'Internal Flash'!$B$642)</f>
        <v>66.990200000000016</v>
      </c>
      <c r="E12" s="5">
        <f>MIN(_xll.Interp2dTab(-1,0,'CSP5'!$B$243:$S$243,'CSP5'!$A$244:$A$264,'CSP5'!$B$244:$S$264,E$4,$A12),'Internal Flash'!$B$642)</f>
        <v>83.740800000000007</v>
      </c>
      <c r="F12" s="5">
        <f>MIN(_xll.Interp2dTab(-1,0,'CSP5'!$B$243:$S$243,'CSP5'!$A$244:$A$264,'CSP5'!$B$244:$S$264,F$4,$A12),'Internal Flash'!$B$642)</f>
        <v>100.4914</v>
      </c>
      <c r="G12" s="5">
        <f>MIN(_xll.Interp2dTab(-1,0,'CSP5'!$B$243:$S$243,'CSP5'!$A$244:$A$264,'CSP5'!$B$244:$S$264,G$4,$A12),'Internal Flash'!$B$642)</f>
        <v>126.75800000000001</v>
      </c>
      <c r="H12" s="5">
        <f>MIN(_xll.Interp2dTab(-1,0,'CSP5'!$B$243:$S$243,'CSP5'!$A$244:$A$264,'CSP5'!$B$244:$S$264,H$4,$A12),'Internal Flash'!$B$642)</f>
        <v>126.0016</v>
      </c>
      <c r="I12" s="5">
        <f>MIN(_xll.Interp2dTab(-1,0,'CSP5'!$B$243:$S$243,'CSP5'!$A$244:$A$264,'CSP5'!$B$244:$S$264,I$4,$A12),'Internal Flash'!$B$642)</f>
        <v>115.2534</v>
      </c>
      <c r="J12" s="5">
        <f>MIN(_xll.Interp2dTab(-1,0,'CSP5'!$B$243:$S$243,'CSP5'!$A$244:$A$264,'CSP5'!$B$244:$S$264,J$4,$A12),'Internal Flash'!$B$642)</f>
        <v>102.4922</v>
      </c>
      <c r="K12" s="5">
        <f>MIN(_xll.Interp2dTab(-1,0,'CSP5'!$B$243:$S$243,'CSP5'!$A$244:$A$264,'CSP5'!$B$244:$S$264,K$4,$A12),'Internal Flash'!$B$642)</f>
        <v>100.74760000000001</v>
      </c>
      <c r="L12" s="5">
        <f>MIN(_xll.Interp2dTab(-1,0,'CSP5'!$B$243:$S$243,'CSP5'!$A$244:$A$264,'CSP5'!$B$244:$S$264,L$4,$A12),'Internal Flash'!$B$642)</f>
        <v>99.5154</v>
      </c>
      <c r="M12" s="5">
        <f>MIN(_xll.Interp2dTab(-1,0,'CSP5'!$B$243:$S$243,'CSP5'!$A$244:$A$264,'CSP5'!$B$244:$S$264,M$4,$A12),'Internal Flash'!$B$642)</f>
        <v>102.0164</v>
      </c>
      <c r="N12" s="5">
        <f>MIN(_xll.Interp2dTab(-1,0,'CSP5'!$B$243:$S$243,'CSP5'!$A$244:$A$264,'CSP5'!$B$244:$S$264,N$4,$A12),'Internal Flash'!$B$642)</f>
        <v>104.76140000000001</v>
      </c>
      <c r="O12" s="5">
        <f>MIN(_xll.Interp2dTab(-1,0,'CSP5'!$B$243:$S$243,'CSP5'!$A$244:$A$264,'CSP5'!$B$244:$S$264,O$4,$A12),'Internal Flash'!$B$642)</f>
        <v>110.5198</v>
      </c>
      <c r="P12" s="5">
        <f>MIN(_xll.Interp2dTab(-1,0,'CSP5'!$B$243:$S$243,'CSP5'!$A$244:$A$264,'CSP5'!$B$244:$S$264,P$4,$A12),'Internal Flash'!$B$642)</f>
        <v>112.4962</v>
      </c>
      <c r="Q12" s="5">
        <f>MIN(_xll.Interp2dTab(-1,0,'CSP5'!$B$243:$S$243,'CSP5'!$A$244:$A$264,'CSP5'!$B$244:$S$264,Q$4,$A12),'Internal Flash'!$B$642)</f>
        <v>113.99680000000001</v>
      </c>
      <c r="R12" s="5">
        <f>MIN(_xll.Interp2dTab(-1,0,'CSP5'!$B$243:$S$243,'CSP5'!$A$244:$A$264,'CSP5'!$B$244:$S$264,R$4,$A12),'Internal Flash'!$B$642)</f>
        <v>117.48599999999999</v>
      </c>
      <c r="S12" s="16">
        <f t="shared" si="3"/>
        <v>117.48599999999999</v>
      </c>
      <c r="U12" s="3">
        <f>'CSP5'!$A$176</f>
        <v>1550</v>
      </c>
      <c r="V12" s="12">
        <f t="shared" si="4"/>
        <v>20.460859569825509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20.460859569825509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20.460859569825509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20.460859569825509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20.460859569825509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37.551091481938059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67.58442563010729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74.133187538965529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74.133187538965529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74.133187538965544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74.133187538965544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74.133187538965529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74.133187538965529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74.133187538965544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74.133187538965544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74.133187538965586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74.133187538965473</v>
      </c>
      <c r="AM12" s="12">
        <f t="shared" si="5"/>
        <v>74.133187538965473</v>
      </c>
    </row>
    <row r="13" spans="1:39" x14ac:dyDescent="0.25">
      <c r="A13" s="3">
        <f>'CSP5'!$A$177</f>
        <v>1700</v>
      </c>
      <c r="B13" s="16">
        <f t="shared" si="2"/>
        <v>72.492400000000004</v>
      </c>
      <c r="C13" s="5">
        <f>MIN(_xll.Interp2dTab(-1,0,'CSP5'!$B$243:$S$243,'CSP5'!$A$244:$A$264,'CSP5'!$B$244:$S$264,C$4,$A13),'Internal Flash'!$B$642)</f>
        <v>72.492400000000004</v>
      </c>
      <c r="D13" s="5">
        <f>MIN(_xll.Interp2dTab(-1,0,'CSP5'!$B$243:$S$243,'CSP5'!$A$244:$A$264,'CSP5'!$B$244:$S$264,D$4,$A13),'Internal Flash'!$B$642)</f>
        <v>79.983200000000011</v>
      </c>
      <c r="E13" s="5">
        <f>MIN(_xll.Interp2dTab(-1,0,'CSP5'!$B$243:$S$243,'CSP5'!$A$244:$A$264,'CSP5'!$B$244:$S$264,E$4,$A13),'Internal Flash'!$B$642)</f>
        <v>90.9876</v>
      </c>
      <c r="F13" s="5">
        <f>MIN(_xll.Interp2dTab(-1,0,'CSP5'!$B$243:$S$243,'CSP5'!$A$244:$A$264,'CSP5'!$B$244:$S$264,F$4,$A13),'Internal Flash'!$B$642)</f>
        <v>104.5052</v>
      </c>
      <c r="G13" s="5">
        <f>MIN(_xll.Interp2dTab(-1,0,'CSP5'!$B$243:$S$243,'CSP5'!$A$244:$A$264,'CSP5'!$B$244:$S$264,G$4,$A13),'Internal Flash'!$B$642)</f>
        <v>130.00319999999999</v>
      </c>
      <c r="H13" s="5">
        <f>MIN(_xll.Interp2dTab(-1,0,'CSP5'!$B$243:$S$243,'CSP5'!$A$244:$A$264,'CSP5'!$B$244:$S$264,H$4,$A13),'Internal Flash'!$B$642)</f>
        <v>125.0012</v>
      </c>
      <c r="I13" s="5">
        <f>MIN(_xll.Interp2dTab(-1,0,'CSP5'!$B$243:$S$243,'CSP5'!$A$244:$A$264,'CSP5'!$B$244:$S$264,I$4,$A13),'Internal Flash'!$B$642)</f>
        <v>114.99719999999999</v>
      </c>
      <c r="J13" s="5">
        <f>MIN(_xll.Interp2dTab(-1,0,'CSP5'!$B$243:$S$243,'CSP5'!$A$244:$A$264,'CSP5'!$B$244:$S$264,J$4,$A13),'Internal Flash'!$B$642)</f>
        <v>105.9936</v>
      </c>
      <c r="K13" s="5">
        <f>MIN(_xll.Interp2dTab(-1,0,'CSP5'!$B$243:$S$243,'CSP5'!$A$244:$A$264,'CSP5'!$B$244:$S$264,K$4,$A13),'Internal Flash'!$B$642)</f>
        <v>104.5052</v>
      </c>
      <c r="L13" s="5">
        <f>MIN(_xll.Interp2dTab(-1,0,'CSP5'!$B$243:$S$243,'CSP5'!$A$244:$A$264,'CSP5'!$B$244:$S$264,L$4,$A13),'Internal Flash'!$B$642)</f>
        <v>103.50479999999999</v>
      </c>
      <c r="M13" s="5">
        <f>MIN(_xll.Interp2dTab(-1,0,'CSP5'!$B$243:$S$243,'CSP5'!$A$244:$A$264,'CSP5'!$B$244:$S$264,M$4,$A13),'Internal Flash'!$B$642)</f>
        <v>108.0188</v>
      </c>
      <c r="N13" s="5">
        <f>MIN(_xll.Interp2dTab(-1,0,'CSP5'!$B$243:$S$243,'CSP5'!$A$244:$A$264,'CSP5'!$B$244:$S$264,N$4,$A13),'Internal Flash'!$B$642)</f>
        <v>113.02080000000001</v>
      </c>
      <c r="O13" s="5">
        <f>MIN(_xll.Interp2dTab(-1,0,'CSP5'!$B$243:$S$243,'CSP5'!$A$244:$A$264,'CSP5'!$B$244:$S$264,O$4,$A13),'Internal Flash'!$B$642)</f>
        <v>118.5108</v>
      </c>
      <c r="P13" s="5">
        <f>MIN(_xll.Interp2dTab(-1,0,'CSP5'!$B$243:$S$243,'CSP5'!$A$244:$A$264,'CSP5'!$B$244:$S$264,P$4,$A13),'Internal Flash'!$B$642)</f>
        <v>122</v>
      </c>
      <c r="Q13" s="5">
        <f>MIN(_xll.Interp2dTab(-1,0,'CSP5'!$B$243:$S$243,'CSP5'!$A$244:$A$264,'CSP5'!$B$244:$S$264,Q$4,$A13),'Internal Flash'!$B$642)</f>
        <v>129.49080000000001</v>
      </c>
      <c r="R13" s="5">
        <f>MIN(_xll.Interp2dTab(-1,0,'CSP5'!$B$243:$S$243,'CSP5'!$A$244:$A$264,'CSP5'!$B$244:$S$264,R$4,$A13),'Internal Flash'!$B$642)</f>
        <v>133.9804</v>
      </c>
      <c r="S13" s="16">
        <f t="shared" si="3"/>
        <v>133.9804</v>
      </c>
      <c r="U13" s="3">
        <f>'CSP5'!$A$177</f>
        <v>1700</v>
      </c>
      <c r="V13" s="12">
        <f t="shared" si="4"/>
        <v>21.745901359881618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21.745901359881618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21.745901359881618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21.745901359881618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22.73514107750972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40.774641999070923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67.584425630107305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74.133187538965544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74.133187538965544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74.133187538965544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74.133187538965544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74.133187538965529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74.133187538965544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74.133187538965544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74.133187538965515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74.133187538965515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74.133187538965515</v>
      </c>
      <c r="AM13" s="12">
        <f t="shared" si="5"/>
        <v>74.133187538965515</v>
      </c>
    </row>
    <row r="14" spans="1:39" x14ac:dyDescent="0.25">
      <c r="A14" s="3">
        <f>'CSP5'!$A$178</f>
        <v>1800</v>
      </c>
      <c r="B14" s="16">
        <f t="shared" si="2"/>
        <v>79.983199999999997</v>
      </c>
      <c r="C14" s="5">
        <f>MIN(_xll.Interp2dTab(-1,0,'CSP5'!$B$243:$S$243,'CSP5'!$A$244:$A$264,'CSP5'!$B$244:$S$264,C$4,$A14),'Internal Flash'!$B$642)</f>
        <v>79.983199999999997</v>
      </c>
      <c r="D14" s="5">
        <f>MIN(_xll.Interp2dTab(-1,0,'CSP5'!$B$243:$S$243,'CSP5'!$A$244:$A$264,'CSP5'!$B$244:$S$264,D$4,$A14),'Internal Flash'!$B$642)</f>
        <v>89.987200000000001</v>
      </c>
      <c r="E14" s="5">
        <f>MIN(_xll.Interp2dTab(-1,0,'CSP5'!$B$243:$S$243,'CSP5'!$A$244:$A$264,'CSP5'!$B$244:$S$264,E$4,$A14),'Internal Flash'!$B$642)</f>
        <v>95.989599999999996</v>
      </c>
      <c r="F14" s="5">
        <f>MIN(_xll.Interp2dTab(-1,0,'CSP5'!$B$243:$S$243,'CSP5'!$A$244:$A$264,'CSP5'!$B$244:$S$264,F$4,$A14),'Internal Flash'!$B$642)</f>
        <v>105.0176</v>
      </c>
      <c r="G14" s="5">
        <f>MIN(_xll.Interp2dTab(-1,0,'CSP5'!$B$243:$S$243,'CSP5'!$A$244:$A$264,'CSP5'!$B$244:$S$264,G$4,$A14),'Internal Flash'!$B$642)</f>
        <v>132.00399999999999</v>
      </c>
      <c r="H14" s="5">
        <f>MIN(_xll.Interp2dTab(-1,0,'CSP5'!$B$243:$S$243,'CSP5'!$A$244:$A$264,'CSP5'!$B$244:$S$264,H$4,$A14),'Internal Flash'!$B$642)</f>
        <v>122</v>
      </c>
      <c r="I14" s="5">
        <f>MIN(_xll.Interp2dTab(-1,0,'CSP5'!$B$243:$S$243,'CSP5'!$A$244:$A$264,'CSP5'!$B$244:$S$264,I$4,$A14),'Internal Flash'!$B$642)</f>
        <v>111.996</v>
      </c>
      <c r="J14" s="5">
        <f>MIN(_xll.Interp2dTab(-1,0,'CSP5'!$B$243:$S$243,'CSP5'!$A$244:$A$264,'CSP5'!$B$244:$S$264,J$4,$A14),'Internal Flash'!$B$642)</f>
        <v>109.9952</v>
      </c>
      <c r="K14" s="5">
        <f>MIN(_xll.Interp2dTab(-1,0,'CSP5'!$B$243:$S$243,'CSP5'!$A$244:$A$264,'CSP5'!$B$244:$S$264,K$4,$A14),'Internal Flash'!$B$642)</f>
        <v>109.0192</v>
      </c>
      <c r="L14" s="5">
        <f>MIN(_xll.Interp2dTab(-1,0,'CSP5'!$B$243:$S$243,'CSP5'!$A$244:$A$264,'CSP5'!$B$244:$S$264,L$4,$A14),'Internal Flash'!$B$642)</f>
        <v>107.9944</v>
      </c>
      <c r="M14" s="5">
        <f>MIN(_xll.Interp2dTab(-1,0,'CSP5'!$B$243:$S$243,'CSP5'!$A$244:$A$264,'CSP5'!$B$244:$S$264,M$4,$A14),'Internal Flash'!$B$642)</f>
        <v>113.02079999999999</v>
      </c>
      <c r="N14" s="5">
        <f>MIN(_xll.Interp2dTab(-1,0,'CSP5'!$B$243:$S$243,'CSP5'!$A$244:$A$264,'CSP5'!$B$244:$S$264,N$4,$A14),'Internal Flash'!$B$642)</f>
        <v>119.0232</v>
      </c>
      <c r="O14" s="5">
        <f>MIN(_xll.Interp2dTab(-1,0,'CSP5'!$B$243:$S$243,'CSP5'!$A$244:$A$264,'CSP5'!$B$244:$S$264,O$4,$A14),'Internal Flash'!$B$642)</f>
        <v>122</v>
      </c>
      <c r="P14" s="5">
        <f>MIN(_xll.Interp2dTab(-1,0,'CSP5'!$B$243:$S$243,'CSP5'!$A$244:$A$264,'CSP5'!$B$244:$S$264,P$4,$A14),'Internal Flash'!$B$642)</f>
        <v>126.0016</v>
      </c>
      <c r="Q14" s="5">
        <f>MIN(_xll.Interp2dTab(-1,0,'CSP5'!$B$243:$S$243,'CSP5'!$A$244:$A$264,'CSP5'!$B$244:$S$264,Q$4,$A14),'Internal Flash'!$B$642)</f>
        <v>138.98240000000001</v>
      </c>
      <c r="R14" s="5">
        <f>MIN(_xll.Interp2dTab(-1,0,'CSP5'!$B$243:$S$243,'CSP5'!$A$244:$A$264,'CSP5'!$B$244:$S$264,R$4,$A14),'Internal Flash'!$B$642)</f>
        <v>142.98400000000001</v>
      </c>
      <c r="S14" s="16">
        <f t="shared" si="3"/>
        <v>142.98400000000001</v>
      </c>
      <c r="U14" s="3">
        <f>'CSP5'!$A$178</f>
        <v>1800</v>
      </c>
      <c r="V14" s="12">
        <f t="shared" si="4"/>
        <v>23.030943149937727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23.030943149937727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23.030943149937727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23.030943149937727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25.009422585193928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42.923675677159494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67.584425630107305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74.133187538965529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74.133187538965544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74.133187538965544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74.133187538965544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74.133187538965544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74.133187538965544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74.133187538965544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74.133187538965515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74.133187538965515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74.133187538965515</v>
      </c>
      <c r="AM14" s="12">
        <f t="shared" si="5"/>
        <v>74.133187538965515</v>
      </c>
    </row>
    <row r="15" spans="1:39" x14ac:dyDescent="0.25">
      <c r="A15" s="3">
        <f>'CSP5'!$A$179</f>
        <v>2000</v>
      </c>
      <c r="B15" s="16">
        <f t="shared" si="2"/>
        <v>95.013599999999997</v>
      </c>
      <c r="C15" s="5">
        <f>MIN(_xll.Interp2dTab(-1,0,'CSP5'!$B$243:$S$243,'CSP5'!$A$244:$A$264,'CSP5'!$B$244:$S$264,C$4,$A15),'Internal Flash'!$B$642)</f>
        <v>95.013599999999997</v>
      </c>
      <c r="D15" s="5">
        <f>MIN(_xll.Interp2dTab(-1,0,'CSP5'!$B$243:$S$243,'CSP5'!$A$244:$A$264,'CSP5'!$B$244:$S$264,D$4,$A15),'Internal Flash'!$B$642)</f>
        <v>97.014399999999995</v>
      </c>
      <c r="E15" s="5">
        <f>MIN(_xll.Interp2dTab(-1,0,'CSP5'!$B$243:$S$243,'CSP5'!$A$244:$A$264,'CSP5'!$B$244:$S$264,E$4,$A15),'Internal Flash'!$B$642)</f>
        <v>109.9952</v>
      </c>
      <c r="F15" s="5">
        <f>MIN(_xll.Interp2dTab(-1,0,'CSP5'!$B$243:$S$243,'CSP5'!$A$244:$A$264,'CSP5'!$B$244:$S$264,F$4,$A15),'Internal Flash'!$B$642)</f>
        <v>115.99760000000001</v>
      </c>
      <c r="G15" s="5">
        <f>MIN(_xll.Interp2dTab(-1,0,'CSP5'!$B$243:$S$243,'CSP5'!$A$244:$A$264,'CSP5'!$B$244:$S$264,G$4,$A15),'Internal Flash'!$B$642)</f>
        <v>134.98079999999999</v>
      </c>
      <c r="H15" s="5">
        <f>MIN(_xll.Interp2dTab(-1,0,'CSP5'!$B$243:$S$243,'CSP5'!$A$244:$A$264,'CSP5'!$B$244:$S$264,H$4,$A15),'Internal Flash'!$B$642)</f>
        <v>134.98079999999999</v>
      </c>
      <c r="I15" s="5">
        <f>MIN(_xll.Interp2dTab(-1,0,'CSP5'!$B$243:$S$243,'CSP5'!$A$244:$A$264,'CSP5'!$B$244:$S$264,I$4,$A15),'Internal Flash'!$B$642)</f>
        <v>130.00319999999999</v>
      </c>
      <c r="J15" s="5">
        <f>MIN(_xll.Interp2dTab(-1,0,'CSP5'!$B$243:$S$243,'CSP5'!$A$244:$A$264,'CSP5'!$B$244:$S$264,J$4,$A15),'Internal Flash'!$B$642)</f>
        <v>126.9776</v>
      </c>
      <c r="K15" s="5">
        <f>MIN(_xll.Interp2dTab(-1,0,'CSP5'!$B$243:$S$243,'CSP5'!$A$244:$A$264,'CSP5'!$B$244:$S$264,K$4,$A15),'Internal Flash'!$B$642)</f>
        <v>124.9768</v>
      </c>
      <c r="L15" s="5">
        <f>MIN(_xll.Interp2dTab(-1,0,'CSP5'!$B$243:$S$243,'CSP5'!$A$244:$A$264,'CSP5'!$B$244:$S$264,L$4,$A15),'Internal Flash'!$B$642)</f>
        <v>115.02160000000001</v>
      </c>
      <c r="M15" s="5">
        <f>MIN(_xll.Interp2dTab(-1,0,'CSP5'!$B$243:$S$243,'CSP5'!$A$244:$A$264,'CSP5'!$B$244:$S$264,M$4,$A15),'Internal Flash'!$B$642)</f>
        <v>109.9952</v>
      </c>
      <c r="N15" s="5">
        <f>MIN(_xll.Interp2dTab(-1,0,'CSP5'!$B$243:$S$243,'CSP5'!$A$244:$A$264,'CSP5'!$B$244:$S$264,N$4,$A15),'Internal Flash'!$B$642)</f>
        <v>109.9952</v>
      </c>
      <c r="O15" s="5">
        <f>MIN(_xll.Interp2dTab(-1,0,'CSP5'!$B$243:$S$243,'CSP5'!$A$244:$A$264,'CSP5'!$B$244:$S$264,O$4,$A15),'Internal Flash'!$B$642)</f>
        <v>109.9952</v>
      </c>
      <c r="P15" s="5">
        <f>MIN(_xll.Interp2dTab(-1,0,'CSP5'!$B$243:$S$243,'CSP5'!$A$244:$A$264,'CSP5'!$B$244:$S$264,P$4,$A15),'Internal Flash'!$B$642)</f>
        <v>134.98079999999999</v>
      </c>
      <c r="Q15" s="5">
        <f>MIN(_xll.Interp2dTab(-1,0,'CSP5'!$B$243:$S$243,'CSP5'!$A$244:$A$264,'CSP5'!$B$244:$S$264,Q$4,$A15),'Internal Flash'!$B$642)</f>
        <v>140.00720000000001</v>
      </c>
      <c r="R15" s="5">
        <f>MIN(_xll.Interp2dTab(-1,0,'CSP5'!$B$243:$S$243,'CSP5'!$A$244:$A$264,'CSP5'!$B$244:$S$264,R$4,$A15),'Internal Flash'!$B$642)</f>
        <v>144.00880000000001</v>
      </c>
      <c r="S15" s="16">
        <f t="shared" si="3"/>
        <v>144.00880000000001</v>
      </c>
      <c r="U15" s="3">
        <f>'CSP5'!$A$179</f>
        <v>2000</v>
      </c>
      <c r="V15" s="12">
        <f t="shared" si="4"/>
        <v>25.576074462281863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25.576074462281863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25.576074462281863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25.576074462281863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25.576074462281863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43.3429993216646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67.584425630107305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74.133187538965529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74.133187538965544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74.133187538965544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74.133187538965544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74.133187538965544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74.133187538965544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74.133187538965544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74.133187538965515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74.133187538965515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74.133187538965515</v>
      </c>
      <c r="AM15" s="12">
        <f t="shared" si="5"/>
        <v>74.133187538965515</v>
      </c>
    </row>
    <row r="16" spans="1:39" x14ac:dyDescent="0.25">
      <c r="A16" s="3">
        <f>'CSP5'!$A$180</f>
        <v>2200</v>
      </c>
      <c r="B16" s="16">
        <f t="shared" si="2"/>
        <v>99.991200000000006</v>
      </c>
      <c r="C16" s="5">
        <f>MIN(_xll.Interp2dTab(-1,0,'CSP5'!$B$243:$S$243,'CSP5'!$A$244:$A$264,'CSP5'!$B$244:$S$264,C$4,$A16),'Internal Flash'!$B$642)</f>
        <v>99.991200000000006</v>
      </c>
      <c r="D16" s="5">
        <f>MIN(_xll.Interp2dTab(-1,0,'CSP5'!$B$243:$S$243,'CSP5'!$A$244:$A$264,'CSP5'!$B$244:$S$264,D$4,$A16),'Internal Flash'!$B$642)</f>
        <v>105.0176</v>
      </c>
      <c r="E16" s="5">
        <f>MIN(_xll.Interp2dTab(-1,0,'CSP5'!$B$243:$S$243,'CSP5'!$A$244:$A$264,'CSP5'!$B$244:$S$264,E$4,$A16),'Internal Flash'!$B$642)</f>
        <v>115.99760000000001</v>
      </c>
      <c r="F16" s="5">
        <f>MIN(_xll.Interp2dTab(-1,0,'CSP5'!$B$243:$S$243,'CSP5'!$A$244:$A$264,'CSP5'!$B$244:$S$264,F$4,$A16),'Internal Flash'!$B$642)</f>
        <v>124.9768</v>
      </c>
      <c r="G16" s="5">
        <f>MIN(_xll.Interp2dTab(-1,0,'CSP5'!$B$243:$S$243,'CSP5'!$A$244:$A$264,'CSP5'!$B$244:$S$264,G$4,$A16),'Internal Flash'!$B$642)</f>
        <v>134.98079999999999</v>
      </c>
      <c r="H16" s="5">
        <f>MIN(_xll.Interp2dTab(-1,0,'CSP5'!$B$243:$S$243,'CSP5'!$A$244:$A$264,'CSP5'!$B$244:$S$264,H$4,$A16),'Internal Flash'!$B$642)</f>
        <v>134.98079999999999</v>
      </c>
      <c r="I16" s="5">
        <f>MIN(_xll.Interp2dTab(-1,0,'CSP5'!$B$243:$S$243,'CSP5'!$A$244:$A$264,'CSP5'!$B$244:$S$264,I$4,$A16),'Internal Flash'!$B$642)</f>
        <v>134.98079999999999</v>
      </c>
      <c r="J16" s="5">
        <f>MIN(_xll.Interp2dTab(-1,0,'CSP5'!$B$243:$S$243,'CSP5'!$A$244:$A$264,'CSP5'!$B$244:$S$264,J$4,$A16),'Internal Flash'!$B$642)</f>
        <v>130.00319999999999</v>
      </c>
      <c r="K16" s="5">
        <f>MIN(_xll.Interp2dTab(-1,0,'CSP5'!$B$243:$S$243,'CSP5'!$A$244:$A$264,'CSP5'!$B$244:$S$264,K$4,$A16),'Internal Flash'!$B$642)</f>
        <v>126.9776</v>
      </c>
      <c r="L16" s="5">
        <f>MIN(_xll.Interp2dTab(-1,0,'CSP5'!$B$243:$S$243,'CSP5'!$A$244:$A$264,'CSP5'!$B$244:$S$264,L$4,$A16),'Internal Flash'!$B$642)</f>
        <v>122.488</v>
      </c>
      <c r="M16" s="5">
        <f>MIN(_xll.Interp2dTab(-1,0,'CSP5'!$B$243:$S$243,'CSP5'!$A$244:$A$264,'CSP5'!$B$244:$S$264,M$4,$A16),'Internal Flash'!$B$642)</f>
        <v>115.02160000000001</v>
      </c>
      <c r="N16" s="5">
        <f>MIN(_xll.Interp2dTab(-1,0,'CSP5'!$B$243:$S$243,'CSP5'!$A$244:$A$264,'CSP5'!$B$244:$S$264,N$4,$A16),'Internal Flash'!$B$642)</f>
        <v>122.976</v>
      </c>
      <c r="O16" s="5">
        <f>MIN(_xll.Interp2dTab(-1,0,'CSP5'!$B$243:$S$243,'CSP5'!$A$244:$A$264,'CSP5'!$B$244:$S$264,O$4,$A16),'Internal Flash'!$B$642)</f>
        <v>126.9776</v>
      </c>
      <c r="P16" s="5">
        <f>MIN(_xll.Interp2dTab(-1,0,'CSP5'!$B$243:$S$243,'CSP5'!$A$244:$A$264,'CSP5'!$B$244:$S$264,P$4,$A16),'Internal Flash'!$B$642)</f>
        <v>136.00559999999999</v>
      </c>
      <c r="Q16" s="5">
        <f>MIN(_xll.Interp2dTab(-1,0,'CSP5'!$B$243:$S$243,'CSP5'!$A$244:$A$264,'CSP5'!$B$244:$S$264,Q$4,$A16),'Internal Flash'!$B$642)</f>
        <v>142.00800000000001</v>
      </c>
      <c r="R16" s="5">
        <f>MIN(_xll.Interp2dTab(-1,0,'CSP5'!$B$243:$S$243,'CSP5'!$A$244:$A$264,'CSP5'!$B$244:$S$264,R$4,$A16),'Internal Flash'!$B$642)</f>
        <v>144.98480000000001</v>
      </c>
      <c r="S16" s="16">
        <f t="shared" si="3"/>
        <v>144.98480000000001</v>
      </c>
      <c r="U16" s="3">
        <f>'CSP5'!$A$180</f>
        <v>2200</v>
      </c>
      <c r="V16" s="12">
        <f t="shared" si="4"/>
        <v>28.986217723919463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28.986217723919463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28.986217723919463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28.986217723919463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28.986217723919463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43.3429993216646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67.584425630107305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74.133187538965558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74.133187538965544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74.133187538965544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74.133187538965558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74.133187538965529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74.133187538965544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74.133187538965544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74.133187538965529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74.133187538965402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74.133187538965728</v>
      </c>
      <c r="AM16" s="12">
        <f t="shared" si="5"/>
        <v>74.133187538965728</v>
      </c>
    </row>
    <row r="17" spans="1:41" x14ac:dyDescent="0.25">
      <c r="A17" s="3">
        <f>'CSP5'!$A$181</f>
        <v>2400</v>
      </c>
      <c r="B17" s="16">
        <f t="shared" si="2"/>
        <v>105.0176</v>
      </c>
      <c r="C17" s="5">
        <f>MIN(_xll.Interp2dTab(-1,0,'CSP5'!$B$243:$S$243,'CSP5'!$A$244:$A$264,'CSP5'!$B$244:$S$264,C$4,$A17),'Internal Flash'!$B$642)</f>
        <v>105.0176</v>
      </c>
      <c r="D17" s="5">
        <f>MIN(_xll.Interp2dTab(-1,0,'CSP5'!$B$243:$S$243,'CSP5'!$A$244:$A$264,'CSP5'!$B$244:$S$264,D$4,$A17),'Internal Flash'!$B$642)</f>
        <v>109.9952</v>
      </c>
      <c r="E17" s="5">
        <f>MIN(_xll.Interp2dTab(-1,0,'CSP5'!$B$243:$S$243,'CSP5'!$A$244:$A$264,'CSP5'!$B$244:$S$264,E$4,$A17),'Internal Flash'!$B$642)</f>
        <v>115.99760000000001</v>
      </c>
      <c r="F17" s="5">
        <f>MIN(_xll.Interp2dTab(-1,0,'CSP5'!$B$243:$S$243,'CSP5'!$A$244:$A$264,'CSP5'!$B$244:$S$264,F$4,$A17),'Internal Flash'!$B$642)</f>
        <v>134.98079999999999</v>
      </c>
      <c r="G17" s="5">
        <f>MIN(_xll.Interp2dTab(-1,0,'CSP5'!$B$243:$S$243,'CSP5'!$A$244:$A$264,'CSP5'!$B$244:$S$264,G$4,$A17),'Internal Flash'!$B$642)</f>
        <v>126.9776</v>
      </c>
      <c r="H17" s="5">
        <f>MIN(_xll.Interp2dTab(-1,0,'CSP5'!$B$243:$S$243,'CSP5'!$A$244:$A$264,'CSP5'!$B$244:$S$264,H$4,$A17),'Internal Flash'!$B$642)</f>
        <v>119.9992</v>
      </c>
      <c r="I17" s="5">
        <f>MIN(_xll.Interp2dTab(-1,0,'CSP5'!$B$243:$S$243,'CSP5'!$A$244:$A$264,'CSP5'!$B$244:$S$264,I$4,$A17),'Internal Flash'!$B$642)</f>
        <v>119.9992</v>
      </c>
      <c r="J17" s="5">
        <f>MIN(_xll.Interp2dTab(-1,0,'CSP5'!$B$243:$S$243,'CSP5'!$A$244:$A$264,'CSP5'!$B$244:$S$264,J$4,$A17),'Internal Flash'!$B$642)</f>
        <v>119.9992</v>
      </c>
      <c r="K17" s="5">
        <f>MIN(_xll.Interp2dTab(-1,0,'CSP5'!$B$243:$S$243,'CSP5'!$A$244:$A$264,'CSP5'!$B$244:$S$264,K$4,$A17),'Internal Flash'!$B$642)</f>
        <v>115.02160000000001</v>
      </c>
      <c r="L17" s="5">
        <f>MIN(_xll.Interp2dTab(-1,0,'CSP5'!$B$243:$S$243,'CSP5'!$A$244:$A$264,'CSP5'!$B$244:$S$264,L$4,$A17),'Internal Flash'!$B$642)</f>
        <v>117.5104</v>
      </c>
      <c r="M17" s="5">
        <f>MIN(_xll.Interp2dTab(-1,0,'CSP5'!$B$243:$S$243,'CSP5'!$A$244:$A$264,'CSP5'!$B$244:$S$264,M$4,$A17),'Internal Flash'!$B$642)</f>
        <v>119.9992</v>
      </c>
      <c r="N17" s="5">
        <f>MIN(_xll.Interp2dTab(-1,0,'CSP5'!$B$243:$S$243,'CSP5'!$A$244:$A$264,'CSP5'!$B$244:$S$264,N$4,$A17),'Internal Flash'!$B$642)</f>
        <v>134.98079999999999</v>
      </c>
      <c r="O17" s="5">
        <f>MIN(_xll.Interp2dTab(-1,0,'CSP5'!$B$243:$S$243,'CSP5'!$A$244:$A$264,'CSP5'!$B$244:$S$264,O$4,$A17),'Internal Flash'!$B$642)</f>
        <v>136.00559999999999</v>
      </c>
      <c r="P17" s="5">
        <f>MIN(_xll.Interp2dTab(-1,0,'CSP5'!$B$243:$S$243,'CSP5'!$A$244:$A$264,'CSP5'!$B$244:$S$264,P$4,$A17),'Internal Flash'!$B$642)</f>
        <v>142.98400000000001</v>
      </c>
      <c r="Q17" s="5">
        <f>MIN(_xll.Interp2dTab(-1,0,'CSP5'!$B$243:$S$243,'CSP5'!$A$244:$A$264,'CSP5'!$B$244:$S$264,Q$4,$A17),'Internal Flash'!$B$642)</f>
        <v>152.012</v>
      </c>
      <c r="R17" s="5">
        <f>MIN(_xll.Interp2dTab(-1,0,'CSP5'!$B$243:$S$243,'CSP5'!$A$244:$A$264,'CSP5'!$B$244:$S$264,R$4,$A17),'Internal Flash'!$B$642)</f>
        <v>154.0128</v>
      </c>
      <c r="S17" s="16">
        <f t="shared" si="3"/>
        <v>154.0128</v>
      </c>
      <c r="U17" s="3">
        <f>'CSP5'!$A$181</f>
        <v>2400</v>
      </c>
      <c r="V17" s="12">
        <f t="shared" si="4"/>
        <v>32.396360985557052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32.396360985557052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32.396360985557052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32.396360985557052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32.396360985557052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43.070616809571533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66.025196604188764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74.133187538965558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74.133187538965544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74.133187538965544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74.133187538965558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74.133187538965544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74.133187538965544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74.133187538965558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74.133187538965544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74.133187538965444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74.133187538965657</v>
      </c>
      <c r="AM17" s="12">
        <f t="shared" si="5"/>
        <v>74.133187538965657</v>
      </c>
    </row>
    <row r="18" spans="1:41" x14ac:dyDescent="0.25">
      <c r="A18" s="3">
        <f>'CSP5'!$A$182</f>
        <v>2600</v>
      </c>
      <c r="B18" s="16">
        <f t="shared" si="2"/>
        <v>109.9952</v>
      </c>
      <c r="C18" s="5">
        <f>MIN(_xll.Interp2dTab(-1,0,'CSP5'!$B$243:$S$243,'CSP5'!$A$244:$A$264,'CSP5'!$B$244:$S$264,C$4,$A18),'Internal Flash'!$B$642)</f>
        <v>109.9952</v>
      </c>
      <c r="D18" s="5">
        <f>MIN(_xll.Interp2dTab(-1,0,'CSP5'!$B$243:$S$243,'CSP5'!$A$244:$A$264,'CSP5'!$B$244:$S$264,D$4,$A18),'Internal Flash'!$B$642)</f>
        <v>115.02160000000001</v>
      </c>
      <c r="E18" s="5">
        <f>MIN(_xll.Interp2dTab(-1,0,'CSP5'!$B$243:$S$243,'CSP5'!$A$244:$A$264,'CSP5'!$B$244:$S$264,E$4,$A18),'Internal Flash'!$B$642)</f>
        <v>115.02160000000001</v>
      </c>
      <c r="F18" s="5">
        <f>MIN(_xll.Interp2dTab(-1,0,'CSP5'!$B$243:$S$243,'CSP5'!$A$244:$A$264,'CSP5'!$B$244:$S$264,F$4,$A18),'Internal Flash'!$B$642)</f>
        <v>124.0008</v>
      </c>
      <c r="G18" s="5">
        <f>MIN(_xll.Interp2dTab(-1,0,'CSP5'!$B$243:$S$243,'CSP5'!$A$244:$A$264,'CSP5'!$B$244:$S$264,G$4,$A18),'Internal Flash'!$B$642)</f>
        <v>126.9776</v>
      </c>
      <c r="H18" s="5">
        <f>MIN(_xll.Interp2dTab(-1,0,'CSP5'!$B$243:$S$243,'CSP5'!$A$244:$A$264,'CSP5'!$B$244:$S$264,H$4,$A18),'Internal Flash'!$B$642)</f>
        <v>121.024</v>
      </c>
      <c r="I18" s="5">
        <f>MIN(_xll.Interp2dTab(-1,0,'CSP5'!$B$243:$S$243,'CSP5'!$A$244:$A$264,'CSP5'!$B$244:$S$264,I$4,$A18),'Internal Flash'!$B$642)</f>
        <v>119.9992</v>
      </c>
      <c r="J18" s="5">
        <f>MIN(_xll.Interp2dTab(-1,0,'CSP5'!$B$243:$S$243,'CSP5'!$A$244:$A$264,'CSP5'!$B$244:$S$264,J$4,$A18),'Internal Flash'!$B$642)</f>
        <v>119.9992</v>
      </c>
      <c r="K18" s="5">
        <f>MIN(_xll.Interp2dTab(-1,0,'CSP5'!$B$243:$S$243,'CSP5'!$A$244:$A$264,'CSP5'!$B$244:$S$264,K$4,$A18),'Internal Flash'!$B$642)</f>
        <v>119.9992</v>
      </c>
      <c r="L18" s="5">
        <f>MIN(_xll.Interp2dTab(-1,0,'CSP5'!$B$243:$S$243,'CSP5'!$A$244:$A$264,'CSP5'!$B$244:$S$264,L$4,$A18),'Internal Flash'!$B$642)</f>
        <v>119.0232</v>
      </c>
      <c r="M18" s="5">
        <f>MIN(_xll.Interp2dTab(-1,0,'CSP5'!$B$243:$S$243,'CSP5'!$A$244:$A$264,'CSP5'!$B$244:$S$264,M$4,$A18),'Internal Flash'!$B$642)</f>
        <v>124.9768</v>
      </c>
      <c r="N18" s="5">
        <f>MIN(_xll.Interp2dTab(-1,0,'CSP5'!$B$243:$S$243,'CSP5'!$A$244:$A$264,'CSP5'!$B$244:$S$264,N$4,$A18),'Internal Flash'!$B$642)</f>
        <v>140.00720000000001</v>
      </c>
      <c r="O18" s="5">
        <f>MIN(_xll.Interp2dTab(-1,0,'CSP5'!$B$243:$S$243,'CSP5'!$A$244:$A$264,'CSP5'!$B$244:$S$264,O$4,$A18),'Internal Flash'!$B$642)</f>
        <v>144.98480000000001</v>
      </c>
      <c r="P18" s="5">
        <f>MIN(_xll.Interp2dTab(-1,0,'CSP5'!$B$243:$S$243,'CSP5'!$A$244:$A$264,'CSP5'!$B$244:$S$264,P$4,$A18),'Internal Flash'!$B$642)</f>
        <v>150.0112</v>
      </c>
      <c r="Q18" s="5">
        <f>MIN(_xll.Interp2dTab(-1,0,'CSP5'!$B$243:$S$243,'CSP5'!$A$244:$A$264,'CSP5'!$B$244:$S$264,Q$4,$A18),'Internal Flash'!$B$642)</f>
        <v>160.01519999999999</v>
      </c>
      <c r="R18" s="5">
        <f>MIN(_xll.Interp2dTab(-1,0,'CSP5'!$B$243:$S$243,'CSP5'!$A$244:$A$264,'CSP5'!$B$244:$S$264,R$4,$A18),'Internal Flash'!$B$642)</f>
        <v>160.01519999999999</v>
      </c>
      <c r="S18" s="16">
        <f t="shared" si="3"/>
        <v>160.01519999999999</v>
      </c>
      <c r="U18" s="3">
        <f>'CSP5'!$A$182</f>
        <v>2600</v>
      </c>
      <c r="V18" s="12">
        <f t="shared" si="4"/>
        <v>35.806504247194617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35.806504247194617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35.806504247194617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35.806504247194617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35.806504247194617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42.525851785385399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62.90673855235169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74.133187538965529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74.133187538965544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74.133187538965544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74.133187538965544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74.133187538965544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74.133187538965544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74.133187538965544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74.133187538965515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74.133187538965515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74.133187538965515</v>
      </c>
      <c r="AM18" s="12">
        <f t="shared" si="5"/>
        <v>74.133187538965515</v>
      </c>
    </row>
    <row r="19" spans="1:41" x14ac:dyDescent="0.25">
      <c r="A19" s="3">
        <f>'CSP5'!$A$183</f>
        <v>2800</v>
      </c>
      <c r="B19" s="16">
        <f t="shared" si="2"/>
        <v>119.9992</v>
      </c>
      <c r="C19" s="5">
        <f>MIN(_xll.Interp2dTab(-1,0,'CSP5'!$B$243:$S$243,'CSP5'!$A$244:$A$264,'CSP5'!$B$244:$S$264,C$4,$A19),'Internal Flash'!$B$642)</f>
        <v>119.9992</v>
      </c>
      <c r="D19" s="5">
        <f>MIN(_xll.Interp2dTab(-1,0,'CSP5'!$B$243:$S$243,'CSP5'!$A$244:$A$264,'CSP5'!$B$244:$S$264,D$4,$A19),'Internal Flash'!$B$642)</f>
        <v>119.9992</v>
      </c>
      <c r="E19" s="5">
        <f>MIN(_xll.Interp2dTab(-1,0,'CSP5'!$B$243:$S$243,'CSP5'!$A$244:$A$264,'CSP5'!$B$244:$S$264,E$4,$A19),'Internal Flash'!$B$642)</f>
        <v>134.98079999999999</v>
      </c>
      <c r="F19" s="5">
        <f>MIN(_xll.Interp2dTab(-1,0,'CSP5'!$B$243:$S$243,'CSP5'!$A$244:$A$264,'CSP5'!$B$244:$S$264,F$4,$A19),'Internal Flash'!$B$642)</f>
        <v>121.024</v>
      </c>
      <c r="G19" s="5">
        <f>MIN(_xll.Interp2dTab(-1,0,'CSP5'!$B$243:$S$243,'CSP5'!$A$244:$A$264,'CSP5'!$B$244:$S$264,G$4,$A19),'Internal Flash'!$B$642)</f>
        <v>136.00559999999999</v>
      </c>
      <c r="H19" s="5">
        <f>MIN(_xll.Interp2dTab(-1,0,'CSP5'!$B$243:$S$243,'CSP5'!$A$244:$A$264,'CSP5'!$B$244:$S$264,H$4,$A19),'Internal Flash'!$B$642)</f>
        <v>142.98400000000001</v>
      </c>
      <c r="I19" s="5">
        <f>MIN(_xll.Interp2dTab(-1,0,'CSP5'!$B$243:$S$243,'CSP5'!$A$244:$A$264,'CSP5'!$B$244:$S$264,I$4,$A19),'Internal Flash'!$B$642)</f>
        <v>140.00720000000001</v>
      </c>
      <c r="J19" s="5">
        <f>MIN(_xll.Interp2dTab(-1,0,'CSP5'!$B$243:$S$243,'CSP5'!$A$244:$A$264,'CSP5'!$B$244:$S$264,J$4,$A19),'Internal Flash'!$B$642)</f>
        <v>134.98079999999999</v>
      </c>
      <c r="K19" s="5">
        <f>MIN(_xll.Interp2dTab(-1,0,'CSP5'!$B$243:$S$243,'CSP5'!$A$244:$A$264,'CSP5'!$B$244:$S$264,K$4,$A19),'Internal Flash'!$B$642)</f>
        <v>134.98079999999999</v>
      </c>
      <c r="L19" s="5">
        <f>MIN(_xll.Interp2dTab(-1,0,'CSP5'!$B$243:$S$243,'CSP5'!$A$244:$A$264,'CSP5'!$B$244:$S$264,L$4,$A19),'Internal Flash'!$B$642)</f>
        <v>137.51840000000001</v>
      </c>
      <c r="M19" s="5">
        <f>MIN(_xll.Interp2dTab(-1,0,'CSP5'!$B$243:$S$243,'CSP5'!$A$244:$A$264,'CSP5'!$B$244:$S$264,M$4,$A19),'Internal Flash'!$B$642)</f>
        <v>140.00720000000001</v>
      </c>
      <c r="N19" s="5">
        <f>MIN(_xll.Interp2dTab(-1,0,'CSP5'!$B$243:$S$243,'CSP5'!$A$244:$A$264,'CSP5'!$B$244:$S$264,N$4,$A19),'Internal Flash'!$B$642)</f>
        <v>154.9888</v>
      </c>
      <c r="O19" s="5">
        <f>MIN(_xll.Interp2dTab(-1,0,'CSP5'!$B$243:$S$243,'CSP5'!$A$244:$A$264,'CSP5'!$B$244:$S$264,O$4,$A19),'Internal Flash'!$B$642)</f>
        <v>154.9888</v>
      </c>
      <c r="P19" s="5">
        <f>MIN(_xll.Interp2dTab(-1,0,'CSP5'!$B$243:$S$243,'CSP5'!$A$244:$A$264,'CSP5'!$B$244:$S$264,P$4,$A19),'Internal Flash'!$B$642)</f>
        <v>160.01519999999999</v>
      </c>
      <c r="Q19" s="5">
        <f>MIN(_xll.Interp2dTab(-1,0,'CSP5'!$B$243:$S$243,'CSP5'!$A$244:$A$264,'CSP5'!$B$244:$S$264,Q$4,$A19),'Internal Flash'!$B$642)</f>
        <v>160.01519999999999</v>
      </c>
      <c r="R19" s="5">
        <f>MIN(_xll.Interp2dTab(-1,0,'CSP5'!$B$243:$S$243,'CSP5'!$A$244:$A$264,'CSP5'!$B$244:$S$264,R$4,$A19),'Internal Flash'!$B$642)</f>
        <v>160.01519999999999</v>
      </c>
      <c r="S19" s="16">
        <f t="shared" si="3"/>
        <v>160.01519999999999</v>
      </c>
      <c r="U19" s="3">
        <f>'CSP5'!$A$183</f>
        <v>2800</v>
      </c>
      <c r="V19" s="12">
        <f t="shared" si="4"/>
        <v>39.216647508832189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39.216647508832189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39.216647508832189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39.216647508832189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39.216647508832182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47.711843236102155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59.088235996993497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65.948843711035195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65.948843711035195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71.270606617158634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74.133187538965558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74.133187538965529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74.133187538965544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74.133187538965544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74.133187538965529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74.133187538965402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74.133187538965728</v>
      </c>
      <c r="AM19" s="12">
        <f t="shared" si="5"/>
        <v>74.133187538965728</v>
      </c>
    </row>
    <row r="20" spans="1:41" x14ac:dyDescent="0.25">
      <c r="A20" s="3">
        <f>'CSP5'!$A$184</f>
        <v>2900</v>
      </c>
      <c r="B20" s="16">
        <f t="shared" si="2"/>
        <v>115.02160000000001</v>
      </c>
      <c r="C20" s="5">
        <f>MIN(_xll.Interp2dTab(-1,0,'CSP5'!$B$243:$S$243,'CSP5'!$A$244:$A$264,'CSP5'!$B$244:$S$264,C$4,$A20),'Internal Flash'!$B$642)</f>
        <v>115.02160000000001</v>
      </c>
      <c r="D20" s="5">
        <f>MIN(_xll.Interp2dTab(-1,0,'CSP5'!$B$243:$S$243,'CSP5'!$A$244:$A$264,'CSP5'!$B$244:$S$264,D$4,$A20),'Internal Flash'!$B$642)</f>
        <v>115.02160000000001</v>
      </c>
      <c r="E20" s="5">
        <f>MIN(_xll.Interp2dTab(-1,0,'CSP5'!$B$243:$S$243,'CSP5'!$A$244:$A$264,'CSP5'!$B$244:$S$264,E$4,$A20),'Internal Flash'!$B$642)</f>
        <v>119.9992</v>
      </c>
      <c r="F20" s="5">
        <f>MIN(_xll.Interp2dTab(-1,0,'CSP5'!$B$243:$S$243,'CSP5'!$A$244:$A$264,'CSP5'!$B$244:$S$264,F$4,$A20),'Internal Flash'!$B$642)</f>
        <v>130.00319999999999</v>
      </c>
      <c r="G20" s="5">
        <f>MIN(_xll.Interp2dTab(-1,0,'CSP5'!$B$243:$S$243,'CSP5'!$A$244:$A$264,'CSP5'!$B$244:$S$264,G$4,$A20),'Internal Flash'!$B$642)</f>
        <v>140.00720000000001</v>
      </c>
      <c r="H20" s="5">
        <f>MIN(_xll.Interp2dTab(-1,0,'CSP5'!$B$243:$S$243,'CSP5'!$A$244:$A$264,'CSP5'!$B$244:$S$264,H$4,$A20),'Internal Flash'!$B$642)</f>
        <v>154.9888</v>
      </c>
      <c r="I20" s="5">
        <f>MIN(_xll.Interp2dTab(-1,0,'CSP5'!$B$243:$S$243,'CSP5'!$A$244:$A$264,'CSP5'!$B$244:$S$264,I$4,$A20),'Internal Flash'!$B$642)</f>
        <v>150.0112</v>
      </c>
      <c r="J20" s="5">
        <f>MIN(_xll.Interp2dTab(-1,0,'CSP5'!$B$243:$S$243,'CSP5'!$A$244:$A$264,'CSP5'!$B$244:$S$264,J$4,$A20),'Internal Flash'!$B$642)</f>
        <v>150.0112</v>
      </c>
      <c r="K20" s="5">
        <f>MIN(_xll.Interp2dTab(-1,0,'CSP5'!$B$243:$S$243,'CSP5'!$A$244:$A$264,'CSP5'!$B$244:$S$264,K$4,$A20),'Internal Flash'!$B$642)</f>
        <v>150.0112</v>
      </c>
      <c r="L20" s="5">
        <f>MIN(_xll.Interp2dTab(-1,0,'CSP5'!$B$243:$S$243,'CSP5'!$A$244:$A$264,'CSP5'!$B$244:$S$264,L$4,$A20),'Internal Flash'!$B$642)</f>
        <v>154.9888</v>
      </c>
      <c r="M20" s="5">
        <f>MIN(_xll.Interp2dTab(-1,0,'CSP5'!$B$243:$S$243,'CSP5'!$A$244:$A$264,'CSP5'!$B$244:$S$264,M$4,$A20),'Internal Flash'!$B$642)</f>
        <v>160.01519999999999</v>
      </c>
      <c r="N20" s="5">
        <f>MIN(_xll.Interp2dTab(-1,0,'CSP5'!$B$243:$S$243,'CSP5'!$A$244:$A$264,'CSP5'!$B$244:$S$264,N$4,$A20),'Internal Flash'!$B$642)</f>
        <v>160.01519999999999</v>
      </c>
      <c r="O20" s="5">
        <f>MIN(_xll.Interp2dTab(-1,0,'CSP5'!$B$243:$S$243,'CSP5'!$A$244:$A$264,'CSP5'!$B$244:$S$264,O$4,$A20),'Internal Flash'!$B$642)</f>
        <v>160.01519999999999</v>
      </c>
      <c r="P20" s="5">
        <f>MIN(_xll.Interp2dTab(-1,0,'CSP5'!$B$243:$S$243,'CSP5'!$A$244:$A$264,'CSP5'!$B$244:$S$264,P$4,$A20),'Internal Flash'!$B$642)</f>
        <v>160.01519999999999</v>
      </c>
      <c r="Q20" s="5">
        <f>MIN(_xll.Interp2dTab(-1,0,'CSP5'!$B$243:$S$243,'CSP5'!$A$244:$A$264,'CSP5'!$B$244:$S$264,Q$4,$A20),'Internal Flash'!$B$642)</f>
        <v>160.01519999999999</v>
      </c>
      <c r="R20" s="5">
        <f>MIN(_xll.Interp2dTab(-1,0,'CSP5'!$B$243:$S$243,'CSP5'!$A$244:$A$264,'CSP5'!$B$244:$S$264,R$4,$A20),'Internal Flash'!$B$642)</f>
        <v>160.01519999999999</v>
      </c>
      <c r="S20" s="16">
        <f t="shared" si="3"/>
        <v>160.01519999999999</v>
      </c>
      <c r="U20" s="3">
        <f>'CSP5'!$A$184</f>
        <v>2900</v>
      </c>
      <c r="V20" s="12">
        <f t="shared" si="4"/>
        <v>40.921719139650975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40.921719139650975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40.921719139650975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40.921719139650975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40.921719139650975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50.30483896146054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57.178984719314393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61.856671797070014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61.856671797070014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69.839316156255165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74.133187538965544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74.133187538965544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74.133187538965544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74.133187538965544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74.133187538965515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74.133187538965515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74.133187538965515</v>
      </c>
      <c r="AM20" s="12">
        <f t="shared" si="5"/>
        <v>74.133187538965515</v>
      </c>
    </row>
    <row r="21" spans="1:41" x14ac:dyDescent="0.25">
      <c r="A21" s="3">
        <f>'CSP5'!$A$185</f>
        <v>3000</v>
      </c>
      <c r="B21" s="16">
        <f t="shared" si="2"/>
        <v>109.9952</v>
      </c>
      <c r="C21" s="5">
        <f>MIN(_xll.Interp2dTab(-1,0,'CSP5'!$B$243:$S$243,'CSP5'!$A$244:$A$264,'CSP5'!$B$244:$S$264,C$4,$A21),'Internal Flash'!$B$642)</f>
        <v>109.9952</v>
      </c>
      <c r="D21" s="5">
        <f>MIN(_xll.Interp2dTab(-1,0,'CSP5'!$B$243:$S$243,'CSP5'!$A$244:$A$264,'CSP5'!$B$244:$S$264,D$4,$A21),'Internal Flash'!$B$642)</f>
        <v>109.9952</v>
      </c>
      <c r="E21" s="5">
        <f>MIN(_xll.Interp2dTab(-1,0,'CSP5'!$B$243:$S$243,'CSP5'!$A$244:$A$264,'CSP5'!$B$244:$S$264,E$4,$A21),'Internal Flash'!$B$642)</f>
        <v>140.00720000000001</v>
      </c>
      <c r="F21" s="5">
        <f>MIN(_xll.Interp2dTab(-1,0,'CSP5'!$B$243:$S$243,'CSP5'!$A$244:$A$264,'CSP5'!$B$244:$S$264,F$4,$A21),'Internal Flash'!$B$642)</f>
        <v>140.00720000000001</v>
      </c>
      <c r="G21" s="5">
        <f>MIN(_xll.Interp2dTab(-1,0,'CSP5'!$B$243:$S$243,'CSP5'!$A$244:$A$264,'CSP5'!$B$244:$S$264,G$4,$A21),'Internal Flash'!$B$642)</f>
        <v>150.0112</v>
      </c>
      <c r="H21" s="5">
        <f>MIN(_xll.Interp2dTab(-1,0,'CSP5'!$B$243:$S$243,'CSP5'!$A$244:$A$264,'CSP5'!$B$244:$S$264,H$4,$A21),'Internal Flash'!$B$642)</f>
        <v>160.01519999999999</v>
      </c>
      <c r="I21" s="5">
        <f>MIN(_xll.Interp2dTab(-1,0,'CSP5'!$B$243:$S$243,'CSP5'!$A$244:$A$264,'CSP5'!$B$244:$S$264,I$4,$A21),'Internal Flash'!$B$642)</f>
        <v>160.01519999999999</v>
      </c>
      <c r="J21" s="5">
        <f>MIN(_xll.Interp2dTab(-1,0,'CSP5'!$B$243:$S$243,'CSP5'!$A$244:$A$264,'CSP5'!$B$244:$S$264,J$4,$A21),'Internal Flash'!$B$642)</f>
        <v>160.01519999999999</v>
      </c>
      <c r="K21" s="5">
        <f>MIN(_xll.Interp2dTab(-1,0,'CSP5'!$B$243:$S$243,'CSP5'!$A$244:$A$264,'CSP5'!$B$244:$S$264,K$4,$A21),'Internal Flash'!$B$642)</f>
        <v>160.01519999999999</v>
      </c>
      <c r="L21" s="5">
        <f>MIN(_xll.Interp2dTab(-1,0,'CSP5'!$B$243:$S$243,'CSP5'!$A$244:$A$264,'CSP5'!$B$244:$S$264,L$4,$A21),'Internal Flash'!$B$642)</f>
        <v>160.01519999999999</v>
      </c>
      <c r="M21" s="5">
        <f>MIN(_xll.Interp2dTab(-1,0,'CSP5'!$B$243:$S$243,'CSP5'!$A$244:$A$264,'CSP5'!$B$244:$S$264,M$4,$A21),'Internal Flash'!$B$642)</f>
        <v>160.01519999999999</v>
      </c>
      <c r="N21" s="5">
        <f>MIN(_xll.Interp2dTab(-1,0,'CSP5'!$B$243:$S$243,'CSP5'!$A$244:$A$264,'CSP5'!$B$244:$S$264,N$4,$A21),'Internal Flash'!$B$642)</f>
        <v>160.01519999999999</v>
      </c>
      <c r="O21" s="5">
        <f>MIN(_xll.Interp2dTab(-1,0,'CSP5'!$B$243:$S$243,'CSP5'!$A$244:$A$264,'CSP5'!$B$244:$S$264,O$4,$A21),'Internal Flash'!$B$642)</f>
        <v>160.01519999999999</v>
      </c>
      <c r="P21" s="5">
        <f>MIN(_xll.Interp2dTab(-1,0,'CSP5'!$B$243:$S$243,'CSP5'!$A$244:$A$264,'CSP5'!$B$244:$S$264,P$4,$A21),'Internal Flash'!$B$642)</f>
        <v>160.01519999999999</v>
      </c>
      <c r="Q21" s="5">
        <f>MIN(_xll.Interp2dTab(-1,0,'CSP5'!$B$243:$S$243,'CSP5'!$A$244:$A$264,'CSP5'!$B$244:$S$264,Q$4,$A21),'Internal Flash'!$B$642)</f>
        <v>160.01519999999999</v>
      </c>
      <c r="R21" s="5">
        <f>MIN(_xll.Interp2dTab(-1,0,'CSP5'!$B$243:$S$243,'CSP5'!$A$244:$A$264,'CSP5'!$B$244:$S$264,R$4,$A21),'Internal Flash'!$B$642)</f>
        <v>160.01519999999999</v>
      </c>
      <c r="S21" s="16">
        <f t="shared" si="3"/>
        <v>160.01519999999999</v>
      </c>
      <c r="U21" s="3">
        <f>'CSP5'!$A$185</f>
        <v>3000</v>
      </c>
      <c r="V21" s="12">
        <f t="shared" si="4"/>
        <v>42.626790770469775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42.626790770469775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42.626790770469775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42.626790770469775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43.952242679709983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51.602001171730244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56.184765010299486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59.303223062136574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59.303223062136574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64.511411759897584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69.578100250117544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74.133187538965544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74.133187538965544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74.133187538965558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74.133187538965544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74.133187538965444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74.133187538965657</v>
      </c>
      <c r="AM21" s="12">
        <f t="shared" si="5"/>
        <v>74.133187538965657</v>
      </c>
    </row>
    <row r="22" spans="1:41" x14ac:dyDescent="0.25">
      <c r="A22" s="3">
        <f>'CSP5'!$A$186</f>
        <v>3200</v>
      </c>
      <c r="B22" s="16">
        <f t="shared" si="2"/>
        <v>109.9952</v>
      </c>
      <c r="C22" s="5">
        <f>MIN(_xll.Interp2dTab(-1,0,'CSP5'!$B$243:$S$243,'CSP5'!$A$244:$A$264,'CSP5'!$B$244:$S$264,C$4,$A22),'Internal Flash'!$B$642)</f>
        <v>109.9952</v>
      </c>
      <c r="D22" s="5">
        <f>MIN(_xll.Interp2dTab(-1,0,'CSP5'!$B$243:$S$243,'CSP5'!$A$244:$A$264,'CSP5'!$B$244:$S$264,D$4,$A22),'Internal Flash'!$B$642)</f>
        <v>109.9952</v>
      </c>
      <c r="E22" s="5">
        <f>MIN(_xll.Interp2dTab(-1,0,'CSP5'!$B$243:$S$243,'CSP5'!$A$244:$A$264,'CSP5'!$B$244:$S$264,E$4,$A22),'Internal Flash'!$B$642)</f>
        <v>140.00720000000001</v>
      </c>
      <c r="F22" s="5">
        <f>MIN(_xll.Interp2dTab(-1,0,'CSP5'!$B$243:$S$243,'CSP5'!$A$244:$A$264,'CSP5'!$B$244:$S$264,F$4,$A22),'Internal Flash'!$B$642)</f>
        <v>140.00720000000001</v>
      </c>
      <c r="G22" s="5">
        <f>MIN(_xll.Interp2dTab(-1,0,'CSP5'!$B$243:$S$243,'CSP5'!$A$244:$A$264,'CSP5'!$B$244:$S$264,G$4,$A22),'Internal Flash'!$B$642)</f>
        <v>154.9888</v>
      </c>
      <c r="H22" s="5">
        <f>MIN(_xll.Interp2dTab(-1,0,'CSP5'!$B$243:$S$243,'CSP5'!$A$244:$A$264,'CSP5'!$B$244:$S$264,H$4,$A22),'Internal Flash'!$B$642)</f>
        <v>160.01519999999999</v>
      </c>
      <c r="I22" s="5">
        <f>MIN(_xll.Interp2dTab(-1,0,'CSP5'!$B$243:$S$243,'CSP5'!$A$244:$A$264,'CSP5'!$B$244:$S$264,I$4,$A22),'Internal Flash'!$B$642)</f>
        <v>160.01519999999999</v>
      </c>
      <c r="J22" s="5">
        <f>MIN(_xll.Interp2dTab(-1,0,'CSP5'!$B$243:$S$243,'CSP5'!$A$244:$A$264,'CSP5'!$B$244:$S$264,J$4,$A22),'Internal Flash'!$B$642)</f>
        <v>160.01519999999999</v>
      </c>
      <c r="K22" s="5">
        <f>MIN(_xll.Interp2dTab(-1,0,'CSP5'!$B$243:$S$243,'CSP5'!$A$244:$A$264,'CSP5'!$B$244:$S$264,K$4,$A22),'Internal Flash'!$B$642)</f>
        <v>160.01519999999999</v>
      </c>
      <c r="L22" s="5">
        <f>MIN(_xll.Interp2dTab(-1,0,'CSP5'!$B$243:$S$243,'CSP5'!$A$244:$A$264,'CSP5'!$B$244:$S$264,L$4,$A22),'Internal Flash'!$B$642)</f>
        <v>160.01519999999999</v>
      </c>
      <c r="M22" s="5">
        <f>MIN(_xll.Interp2dTab(-1,0,'CSP5'!$B$243:$S$243,'CSP5'!$A$244:$A$264,'CSP5'!$B$244:$S$264,M$4,$A22),'Internal Flash'!$B$642)</f>
        <v>160.01519999999999</v>
      </c>
      <c r="N22" s="5">
        <f>MIN(_xll.Interp2dTab(-1,0,'CSP5'!$B$243:$S$243,'CSP5'!$A$244:$A$264,'CSP5'!$B$244:$S$264,N$4,$A22),'Internal Flash'!$B$642)</f>
        <v>160.01519999999999</v>
      </c>
      <c r="O22" s="5">
        <f>MIN(_xll.Interp2dTab(-1,0,'CSP5'!$B$243:$S$243,'CSP5'!$A$244:$A$264,'CSP5'!$B$244:$S$264,O$4,$A22),'Internal Flash'!$B$642)</f>
        <v>160.01519999999999</v>
      </c>
      <c r="P22" s="5">
        <f>MIN(_xll.Interp2dTab(-1,0,'CSP5'!$B$243:$S$243,'CSP5'!$A$244:$A$264,'CSP5'!$B$244:$S$264,P$4,$A22),'Internal Flash'!$B$642)</f>
        <v>160.01519999999999</v>
      </c>
      <c r="Q22" s="5">
        <f>MIN(_xll.Interp2dTab(-1,0,'CSP5'!$B$243:$S$243,'CSP5'!$A$244:$A$264,'CSP5'!$B$244:$S$264,Q$4,$A22),'Internal Flash'!$B$642)</f>
        <v>160.01519999999999</v>
      </c>
      <c r="R22" s="5">
        <f>MIN(_xll.Interp2dTab(-1,0,'CSP5'!$B$243:$S$243,'CSP5'!$A$244:$A$264,'CSP5'!$B$244:$S$264,R$4,$A22),'Internal Flash'!$B$642)</f>
        <v>160.01519999999999</v>
      </c>
      <c r="S22" s="16">
        <f t="shared" si="3"/>
        <v>160.01519999999999</v>
      </c>
      <c r="U22" s="3">
        <f>'CSP5'!$A$186</f>
        <v>3200</v>
      </c>
      <c r="V22" s="12">
        <f t="shared" si="4"/>
        <v>46.036934032107368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46.036934032107368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46.036934032107368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46.036934032107368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50.013289759828019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54.196325592269673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54.196325592269666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54.196325592269666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54.196325592269673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53.855602967182399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60.467925672421558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74.133187538965544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74.133187538965544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74.133187538965544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74.133187538965515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74.133187538965515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74.133187538965515</v>
      </c>
      <c r="AM22" s="12">
        <f t="shared" si="5"/>
        <v>74.133187538965515</v>
      </c>
    </row>
    <row r="23" spans="1:41" x14ac:dyDescent="0.25">
      <c r="A23" s="3">
        <f>'CSP5'!$A$187</f>
        <v>3300</v>
      </c>
      <c r="B23" s="16">
        <f t="shared" si="2"/>
        <v>109.9952</v>
      </c>
      <c r="C23" s="5">
        <f>MIN(_xll.Interp2dTab(-1,0,'CSP5'!$B$243:$S$243,'CSP5'!$A$244:$A$264,'CSP5'!$B$244:$S$264,C$4,$A23),'Internal Flash'!$B$642)</f>
        <v>109.9952</v>
      </c>
      <c r="D23" s="5">
        <f>MIN(_xll.Interp2dTab(-1,0,'CSP5'!$B$243:$S$243,'CSP5'!$A$244:$A$264,'CSP5'!$B$244:$S$264,D$4,$A23),'Internal Flash'!$B$642)</f>
        <v>109.9952</v>
      </c>
      <c r="E23" s="5">
        <f>MIN(_xll.Interp2dTab(-1,0,'CSP5'!$B$243:$S$243,'CSP5'!$A$244:$A$264,'CSP5'!$B$244:$S$264,E$4,$A23),'Internal Flash'!$B$642)</f>
        <v>136.67253333333335</v>
      </c>
      <c r="F23" s="5">
        <f>MIN(_xll.Interp2dTab(-1,0,'CSP5'!$B$243:$S$243,'CSP5'!$A$244:$A$264,'CSP5'!$B$244:$S$264,F$4,$A23),'Internal Flash'!$B$642)</f>
        <v>140.00720000000001</v>
      </c>
      <c r="G23" s="5">
        <f>MIN(_xll.Interp2dTab(-1,0,'CSP5'!$B$243:$S$243,'CSP5'!$A$244:$A$264,'CSP5'!$B$244:$S$264,G$4,$A23),'Internal Flash'!$B$642)</f>
        <v>153.3296</v>
      </c>
      <c r="H23" s="5">
        <f>MIN(_xll.Interp2dTab(-1,0,'CSP5'!$B$243:$S$243,'CSP5'!$A$244:$A$264,'CSP5'!$B$244:$S$264,H$4,$A23),'Internal Flash'!$B$642)</f>
        <v>156.68053333333336</v>
      </c>
      <c r="I23" s="5">
        <f>MIN(_xll.Interp2dTab(-1,0,'CSP5'!$B$243:$S$243,'CSP5'!$A$244:$A$264,'CSP5'!$B$244:$S$264,I$4,$A23),'Internal Flash'!$B$642)</f>
        <v>156.68053333333336</v>
      </c>
      <c r="J23" s="5">
        <f>MIN(_xll.Interp2dTab(-1,0,'CSP5'!$B$243:$S$243,'CSP5'!$A$244:$A$264,'CSP5'!$B$244:$S$264,J$4,$A23),'Internal Flash'!$B$642)</f>
        <v>156.68053333333336</v>
      </c>
      <c r="K23" s="5">
        <f>MIN(_xll.Interp2dTab(-1,0,'CSP5'!$B$243:$S$243,'CSP5'!$A$244:$A$264,'CSP5'!$B$244:$S$264,K$4,$A23),'Internal Flash'!$B$642)</f>
        <v>156.68053333333336</v>
      </c>
      <c r="L23" s="5">
        <f>MIN(_xll.Interp2dTab(-1,0,'CSP5'!$B$243:$S$243,'CSP5'!$A$244:$A$264,'CSP5'!$B$244:$S$264,L$4,$A23),'Internal Flash'!$B$642)</f>
        <v>156.68053333333336</v>
      </c>
      <c r="M23" s="5">
        <f>MIN(_xll.Interp2dTab(-1,0,'CSP5'!$B$243:$S$243,'CSP5'!$A$244:$A$264,'CSP5'!$B$244:$S$264,M$4,$A23),'Internal Flash'!$B$642)</f>
        <v>156.68053333333336</v>
      </c>
      <c r="N23" s="5">
        <f>MIN(_xll.Interp2dTab(-1,0,'CSP5'!$B$243:$S$243,'CSP5'!$A$244:$A$264,'CSP5'!$B$244:$S$264,N$4,$A23),'Internal Flash'!$B$642)</f>
        <v>156.68053333333336</v>
      </c>
      <c r="O23" s="5">
        <f>MIN(_xll.Interp2dTab(-1,0,'CSP5'!$B$243:$S$243,'CSP5'!$A$244:$A$264,'CSP5'!$B$244:$S$264,O$4,$A23),'Internal Flash'!$B$642)</f>
        <v>156.68053333333336</v>
      </c>
      <c r="P23" s="5">
        <f>MIN(_xll.Interp2dTab(-1,0,'CSP5'!$B$243:$S$243,'CSP5'!$A$244:$A$264,'CSP5'!$B$244:$S$264,P$4,$A23),'Internal Flash'!$B$642)</f>
        <v>156.68053333333336</v>
      </c>
      <c r="Q23" s="5">
        <f>MIN(_xll.Interp2dTab(-1,0,'CSP5'!$B$243:$S$243,'CSP5'!$A$244:$A$264,'CSP5'!$B$244:$S$264,Q$4,$A23),'Internal Flash'!$B$642)</f>
        <v>156.68053333333336</v>
      </c>
      <c r="R23" s="5">
        <f>MIN(_xll.Interp2dTab(-1,0,'CSP5'!$B$243:$S$243,'CSP5'!$A$244:$A$264,'CSP5'!$B$244:$S$264,R$4,$A23),'Internal Flash'!$B$642)</f>
        <v>156.68053333333336</v>
      </c>
      <c r="S23" s="16">
        <f t="shared" si="3"/>
        <v>156.68053333333336</v>
      </c>
      <c r="U23" s="3">
        <f>'CSP5'!$A$187</f>
        <v>3300</v>
      </c>
      <c r="V23" s="12">
        <f t="shared" si="4"/>
        <v>46.036934032107432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46.036934032107432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46.036934032107432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46.036934032106863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50.01328975982738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54.196325592270369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54.196325592269872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54.196325592270959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54.19632559226951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53.855602967182897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60.467925672421714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74.133187538964805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74.133187538964805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74.133187538965942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74.133187538964805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74.133187538964805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74.133187538982995</v>
      </c>
      <c r="AM23" s="12">
        <f t="shared" si="5"/>
        <v>74.133187538982995</v>
      </c>
    </row>
    <row r="24" spans="1:41" x14ac:dyDescent="0.25">
      <c r="A24" s="3">
        <f>'CSP5'!$A$188</f>
        <v>3500</v>
      </c>
      <c r="B24" s="16">
        <f t="shared" si="2"/>
        <v>109.9952</v>
      </c>
      <c r="C24" s="5">
        <f>MIN(_xll.Interp2dTab(-1,0,'CSP5'!$B$243:$S$243,'CSP5'!$A$244:$A$264,'CSP5'!$B$244:$S$264,C$4,$A24),'Internal Flash'!$B$642)</f>
        <v>109.9952</v>
      </c>
      <c r="D24" s="5">
        <f>MIN(_xll.Interp2dTab(-1,0,'CSP5'!$B$243:$S$243,'CSP5'!$A$244:$A$264,'CSP5'!$B$244:$S$264,D$4,$A24),'Internal Flash'!$B$642)</f>
        <v>109.9952</v>
      </c>
      <c r="E24" s="5">
        <f>MIN(_xll.Interp2dTab(-1,0,'CSP5'!$B$243:$S$243,'CSP5'!$A$244:$A$264,'CSP5'!$B$244:$S$264,E$4,$A24),'Internal Flash'!$B$642)</f>
        <v>130.00319999999999</v>
      </c>
      <c r="F24" s="5">
        <f>MIN(_xll.Interp2dTab(-1,0,'CSP5'!$B$243:$S$243,'CSP5'!$A$244:$A$264,'CSP5'!$B$244:$S$264,F$4,$A24),'Internal Flash'!$B$642)</f>
        <v>140.00720000000001</v>
      </c>
      <c r="G24" s="5">
        <f>MIN(_xll.Interp2dTab(-1,0,'CSP5'!$B$243:$S$243,'CSP5'!$A$244:$A$264,'CSP5'!$B$244:$S$264,G$4,$A24),'Internal Flash'!$B$642)</f>
        <v>150.0112</v>
      </c>
      <c r="H24" s="5">
        <f>MIN(_xll.Interp2dTab(-1,0,'CSP5'!$B$243:$S$243,'CSP5'!$A$244:$A$264,'CSP5'!$B$244:$S$264,H$4,$A24),'Internal Flash'!$B$642)</f>
        <v>150.0112</v>
      </c>
      <c r="I24" s="5">
        <f>MIN(_xll.Interp2dTab(-1,0,'CSP5'!$B$243:$S$243,'CSP5'!$A$244:$A$264,'CSP5'!$B$244:$S$264,I$4,$A24),'Internal Flash'!$B$642)</f>
        <v>150.0112</v>
      </c>
      <c r="J24" s="5">
        <f>MIN(_xll.Interp2dTab(-1,0,'CSP5'!$B$243:$S$243,'CSP5'!$A$244:$A$264,'CSP5'!$B$244:$S$264,J$4,$A24),'Internal Flash'!$B$642)</f>
        <v>150.0112</v>
      </c>
      <c r="K24" s="5">
        <f>MIN(_xll.Interp2dTab(-1,0,'CSP5'!$B$243:$S$243,'CSP5'!$A$244:$A$264,'CSP5'!$B$244:$S$264,K$4,$A24),'Internal Flash'!$B$642)</f>
        <v>150.0112</v>
      </c>
      <c r="L24" s="5">
        <f>MIN(_xll.Interp2dTab(-1,0,'CSP5'!$B$243:$S$243,'CSP5'!$A$244:$A$264,'CSP5'!$B$244:$S$264,L$4,$A24),'Internal Flash'!$B$642)</f>
        <v>150.0112</v>
      </c>
      <c r="M24" s="5">
        <f>MIN(_xll.Interp2dTab(-1,0,'CSP5'!$B$243:$S$243,'CSP5'!$A$244:$A$264,'CSP5'!$B$244:$S$264,M$4,$A24),'Internal Flash'!$B$642)</f>
        <v>150.0112</v>
      </c>
      <c r="N24" s="5">
        <f>MIN(_xll.Interp2dTab(-1,0,'CSP5'!$B$243:$S$243,'CSP5'!$A$244:$A$264,'CSP5'!$B$244:$S$264,N$4,$A24),'Internal Flash'!$B$642)</f>
        <v>150.0112</v>
      </c>
      <c r="O24" s="5">
        <f>MIN(_xll.Interp2dTab(-1,0,'CSP5'!$B$243:$S$243,'CSP5'!$A$244:$A$264,'CSP5'!$B$244:$S$264,O$4,$A24),'Internal Flash'!$B$642)</f>
        <v>150.0112</v>
      </c>
      <c r="P24" s="5">
        <f>MIN(_xll.Interp2dTab(-1,0,'CSP5'!$B$243:$S$243,'CSP5'!$A$244:$A$264,'CSP5'!$B$244:$S$264,P$4,$A24),'Internal Flash'!$B$642)</f>
        <v>150.0112</v>
      </c>
      <c r="Q24" s="5">
        <f>MIN(_xll.Interp2dTab(-1,0,'CSP5'!$B$243:$S$243,'CSP5'!$A$244:$A$264,'CSP5'!$B$244:$S$264,Q$4,$A24),'Internal Flash'!$B$642)</f>
        <v>150.0112</v>
      </c>
      <c r="R24" s="5">
        <f>MIN(_xll.Interp2dTab(-1,0,'CSP5'!$B$243:$S$243,'CSP5'!$A$244:$A$264,'CSP5'!$B$244:$S$264,R$4,$A24),'Internal Flash'!$B$642)</f>
        <v>150.0112</v>
      </c>
      <c r="S24" s="16">
        <f t="shared" si="3"/>
        <v>150.0112</v>
      </c>
      <c r="U24" s="3">
        <f>'CSP5'!$A$188</f>
        <v>3500</v>
      </c>
      <c r="V24" s="12">
        <f t="shared" si="4"/>
        <v>46.036934032108569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46.036934032108569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46.036934032106295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46.036934032108569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50.013289759827948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54.196325592267804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54.196325592268373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54.196325592266419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54.196325592267804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53.855602967181191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60.467925672420293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74.133187538967078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74.133187538967078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74.133187538964805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74.133187538982995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74.133187539019403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74.133187539019403</v>
      </c>
      <c r="AM24" s="12">
        <f t="shared" si="5"/>
        <v>74.133187539019403</v>
      </c>
    </row>
    <row r="25" spans="1:41" x14ac:dyDescent="0.25">
      <c r="A25" s="13">
        <f>'CSP5'!$A$189</f>
        <v>3501</v>
      </c>
      <c r="B25" s="16">
        <f>B24</f>
        <v>109.9952</v>
      </c>
      <c r="C25" s="16">
        <f t="shared" ref="C25:S25" si="6">C24</f>
        <v>109.9952</v>
      </c>
      <c r="D25" s="16">
        <f t="shared" si="6"/>
        <v>109.9952</v>
      </c>
      <c r="E25" s="16">
        <f t="shared" si="6"/>
        <v>130.00319999999999</v>
      </c>
      <c r="F25" s="16">
        <f t="shared" si="6"/>
        <v>140.00720000000001</v>
      </c>
      <c r="G25" s="16">
        <f t="shared" si="6"/>
        <v>150.0112</v>
      </c>
      <c r="H25" s="16">
        <f t="shared" si="6"/>
        <v>150.0112</v>
      </c>
      <c r="I25" s="16">
        <f t="shared" si="6"/>
        <v>150.0112</v>
      </c>
      <c r="J25" s="16">
        <f t="shared" si="6"/>
        <v>150.0112</v>
      </c>
      <c r="K25" s="16">
        <f t="shared" si="6"/>
        <v>150.0112</v>
      </c>
      <c r="L25" s="16">
        <f t="shared" si="6"/>
        <v>150.0112</v>
      </c>
      <c r="M25" s="16">
        <f t="shared" si="6"/>
        <v>150.0112</v>
      </c>
      <c r="N25" s="16">
        <f t="shared" si="6"/>
        <v>150.0112</v>
      </c>
      <c r="O25" s="16">
        <f t="shared" si="6"/>
        <v>150.0112</v>
      </c>
      <c r="P25" s="16">
        <f t="shared" si="6"/>
        <v>150.0112</v>
      </c>
      <c r="Q25" s="16">
        <f t="shared" si="6"/>
        <v>150.0112</v>
      </c>
      <c r="R25" s="16">
        <f t="shared" si="6"/>
        <v>150.0112</v>
      </c>
      <c r="S25" s="16">
        <f t="shared" si="6"/>
        <v>150.0112</v>
      </c>
      <c r="U25" s="13">
        <f>'CSP5'!$A$189</f>
        <v>3501</v>
      </c>
      <c r="V25" s="12">
        <f>V24</f>
        <v>46.036934032108569</v>
      </c>
      <c r="W25" s="12">
        <f t="shared" ref="W25:AM25" si="7">W24</f>
        <v>46.036934032108569</v>
      </c>
      <c r="X25" s="12">
        <f t="shared" si="7"/>
        <v>46.036934032106295</v>
      </c>
      <c r="Y25" s="12">
        <f t="shared" si="7"/>
        <v>46.036934032108569</v>
      </c>
      <c r="Z25" s="12">
        <f t="shared" si="7"/>
        <v>50.013289759827948</v>
      </c>
      <c r="AA25" s="12">
        <f t="shared" si="7"/>
        <v>54.196325592267804</v>
      </c>
      <c r="AB25" s="12">
        <f t="shared" si="7"/>
        <v>54.196325592268373</v>
      </c>
      <c r="AC25" s="12">
        <f t="shared" si="7"/>
        <v>54.196325592266419</v>
      </c>
      <c r="AD25" s="12">
        <f t="shared" si="7"/>
        <v>54.196325592267804</v>
      </c>
      <c r="AE25" s="12">
        <f t="shared" si="7"/>
        <v>53.855602967181191</v>
      </c>
      <c r="AF25" s="12">
        <f t="shared" si="7"/>
        <v>60.467925672420293</v>
      </c>
      <c r="AG25" s="12">
        <f t="shared" si="7"/>
        <v>74.133187538967078</v>
      </c>
      <c r="AH25" s="12">
        <f t="shared" si="7"/>
        <v>74.133187538967078</v>
      </c>
      <c r="AI25" s="12">
        <f t="shared" si="7"/>
        <v>74.133187538964805</v>
      </c>
      <c r="AJ25" s="12">
        <f t="shared" si="7"/>
        <v>74.133187538982995</v>
      </c>
      <c r="AK25" s="12">
        <f t="shared" si="7"/>
        <v>74.133187539019403</v>
      </c>
      <c r="AL25" s="12">
        <f t="shared" si="7"/>
        <v>74.133187539019403</v>
      </c>
      <c r="AM25" s="12">
        <f t="shared" si="7"/>
        <v>74.133187539019403</v>
      </c>
    </row>
    <row r="27" spans="1:41" x14ac:dyDescent="0.25">
      <c r="U27" s="17"/>
      <c r="V27" s="51" t="s">
        <v>1245</v>
      </c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49"/>
    </row>
    <row r="29" spans="1:41" x14ac:dyDescent="0.25"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41" x14ac:dyDescent="0.25">
      <c r="U30" s="13">
        <f>'CSP5'!$A$169</f>
        <v>619</v>
      </c>
      <c r="V30" s="12">
        <f>V31</f>
        <v>20.460859569825782</v>
      </c>
      <c r="W30" s="12">
        <f t="shared" ref="W30:AM30" si="8">W31</f>
        <v>20.460859569825782</v>
      </c>
      <c r="X30" s="12">
        <f t="shared" si="8"/>
        <v>20.460859569825498</v>
      </c>
      <c r="Y30" s="12">
        <f t="shared" si="8"/>
        <v>20.460859569825214</v>
      </c>
      <c r="Z30" s="12">
        <f t="shared" si="8"/>
        <v>20.460859569825214</v>
      </c>
      <c r="AA30" s="12">
        <f t="shared" si="8"/>
        <v>22.908316093120412</v>
      </c>
      <c r="AB30" s="12">
        <f t="shared" si="8"/>
        <v>41.467279288512614</v>
      </c>
      <c r="AC30" s="12">
        <f t="shared" si="8"/>
        <v>102.25439331358891</v>
      </c>
      <c r="AD30" s="12">
        <f t="shared" si="8"/>
        <v>102.2543933135907</v>
      </c>
      <c r="AE30" s="12">
        <f t="shared" si="8"/>
        <v>102.25439331359354</v>
      </c>
      <c r="AF30" s="12">
        <f t="shared" si="8"/>
        <v>102.25439331359206</v>
      </c>
      <c r="AG30" s="12">
        <f t="shared" si="8"/>
        <v>102.25439331358858</v>
      </c>
      <c r="AH30" s="12">
        <f t="shared" si="8"/>
        <v>102.2543933135896</v>
      </c>
      <c r="AI30" s="12">
        <f t="shared" si="8"/>
        <v>102.2543933135907</v>
      </c>
      <c r="AJ30" s="12">
        <f t="shared" si="8"/>
        <v>102.2543933135907</v>
      </c>
      <c r="AK30" s="12">
        <f t="shared" si="8"/>
        <v>102.25439331359183</v>
      </c>
      <c r="AL30" s="12">
        <f t="shared" si="8"/>
        <v>102.25439331358842</v>
      </c>
      <c r="AM30" s="12">
        <f t="shared" si="8"/>
        <v>102.25439331358842</v>
      </c>
    </row>
    <row r="31" spans="1:41" x14ac:dyDescent="0.25">
      <c r="U31" s="3">
        <f>'CSP5'!$A$170</f>
        <v>620</v>
      </c>
      <c r="V31" s="12">
        <f>W31</f>
        <v>20.460859569825782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20.460859569825782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20.460859569825498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20.460859569825214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20.460859569825214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22.908316093120412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41.467279288512614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102.25439331358891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102.2543933135907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102.25439331359354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102.25439331359206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102.25439331358858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102.2543933135896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102.2543933135907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102.2543933135907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102.25439331359183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102.25439331358842</v>
      </c>
      <c r="AM31" s="12">
        <f>AL31</f>
        <v>102.25439331358842</v>
      </c>
    </row>
    <row r="32" spans="1:41" x14ac:dyDescent="0.25">
      <c r="U32" s="3">
        <f>'CSP5'!$A$171</f>
        <v>650</v>
      </c>
      <c r="V32" s="12">
        <f t="shared" ref="V32:V49" si="9">W32</f>
        <v>20.460859569825498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20.460859569825498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20.460859569825214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20.460859569825498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20.460859569825498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22.908316093120412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41.46727928851233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102.25439331359118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102.25439331359183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102.25439331358984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102.25439331359205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102.25439331358972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102.25439331358957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102.2543933135907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102.2543933135907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102.25439331359013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102.25439331358956</v>
      </c>
      <c r="AM32" s="12">
        <f t="shared" ref="AM32:AM49" si="10">AL32</f>
        <v>102.25439331358956</v>
      </c>
    </row>
    <row r="33" spans="21:39" x14ac:dyDescent="0.25">
      <c r="U33" s="3">
        <f>'CSP5'!$A$172</f>
        <v>800</v>
      </c>
      <c r="V33" s="12">
        <f t="shared" si="9"/>
        <v>20.460859569825452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20.460859569825452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20.460859569825452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20.460859569825455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20.460859569825452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22.908316093120252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41.467279288512444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102.25439331359081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102.25439331359081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102.25439331359082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102.25439331359081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102.25439331359078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102.25439331359081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102.25439331359081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102.25439331359081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102.25439331359081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102.25439331359081</v>
      </c>
      <c r="AM33" s="12">
        <f t="shared" si="10"/>
        <v>102.25439331359081</v>
      </c>
    </row>
    <row r="34" spans="21:39" x14ac:dyDescent="0.25">
      <c r="U34" s="3">
        <f>'CSP5'!$A$173</f>
        <v>1000</v>
      </c>
      <c r="V34" s="12">
        <f t="shared" si="9"/>
        <v>20.460859569825452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20.460859569825452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20.460859569825452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20.460859569825452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20.460859569825452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22.908316093120249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41.467279288512444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102.25439331359081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102.25439331359081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102.25439331359081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102.25439331359078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102.25439331359081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102.25439331359081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102.25439331359081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102.25439331359081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102.25439331359081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102.25439331359081</v>
      </c>
      <c r="AM34" s="12">
        <f t="shared" si="10"/>
        <v>102.25439331359081</v>
      </c>
    </row>
    <row r="35" spans="21:39" x14ac:dyDescent="0.25">
      <c r="U35" s="3">
        <f>'CSP5'!$A$174</f>
        <v>1200</v>
      </c>
      <c r="V35" s="12">
        <f t="shared" si="9"/>
        <v>20.460859569825452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20.460859569825452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20.460859569825452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20.460859569825452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20.460859569825452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22.908316093120249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41.467279288512444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102.25439331359081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102.25439331359081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102.25439331359081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102.25439331359078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102.25439331359081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102.25439331359081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102.25439331359081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102.25439331359081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102.25439331359081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102.25439331359081</v>
      </c>
      <c r="AM35" s="12">
        <f t="shared" si="10"/>
        <v>102.25439331359081</v>
      </c>
    </row>
    <row r="36" spans="21:39" x14ac:dyDescent="0.25">
      <c r="U36" s="3">
        <f>'CSP5'!$A$175</f>
        <v>1400</v>
      </c>
      <c r="V36" s="12">
        <f t="shared" si="9"/>
        <v>20.460859569825452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20.460859569825452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20.460859569825452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20.460859569825452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20.460859569825452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22.908316093120249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41.467279288512444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102.25439331359081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102.25439331359081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102.25439331359081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102.25439331359078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102.25439331359081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102.25439331359081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102.25439331359081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102.25439331359081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102.25439331359081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102.25439331359081</v>
      </c>
      <c r="AM36" s="12">
        <f t="shared" si="10"/>
        <v>102.25439331359081</v>
      </c>
    </row>
    <row r="37" spans="21:39" x14ac:dyDescent="0.25">
      <c r="U37" s="3">
        <f>'CSP5'!$A$176</f>
        <v>1550</v>
      </c>
      <c r="V37" s="12">
        <f t="shared" si="9"/>
        <v>20.835143586346625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20.835143586346625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20.835143586346625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20.835143586346625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20.835143586346629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23.222808826499044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41.467279288512437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102.25439331359081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102.25439331359081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102.25439331359081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102.25439331359078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102.25439331359081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102.25439331359078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102.25439331359081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102.25439331359081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102.25439331359078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102.25439331359081</v>
      </c>
      <c r="AM37" s="12">
        <f t="shared" si="10"/>
        <v>102.25439331359081</v>
      </c>
    </row>
    <row r="38" spans="21:39" x14ac:dyDescent="0.25">
      <c r="U38" s="3">
        <f>'CSP5'!$A$177</f>
        <v>1700</v>
      </c>
      <c r="V38" s="12">
        <f t="shared" si="9"/>
        <v>23.517512371415211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23.517512371415211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23.517512371415211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23.517512371415211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23.517512371415211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25.885247183853501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43.806122827390276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102.25439331359078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102.25439331359081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102.25439331359081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102.25439331359078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102.25439331359078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102.25439331359081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102.25439331359081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102.25439331359081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102.25439331359078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102.25439331359081</v>
      </c>
      <c r="AM38" s="12">
        <f t="shared" si="10"/>
        <v>102.25439331359081</v>
      </c>
    </row>
    <row r="39" spans="21:39" x14ac:dyDescent="0.25">
      <c r="U39" s="3">
        <f>'CSP5'!$A$178</f>
        <v>1800</v>
      </c>
      <c r="V39" s="12">
        <f t="shared" si="9"/>
        <v>26.075119817643404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26.075119817643404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26.075119817643404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26.075119817643404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26.075119817643404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28.442854630081687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46.144966366268093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102.25439331359081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102.25439331359081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102.25439331359081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102.25439331359078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102.25439331359081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102.25439331359081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102.25439331359081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102.25439331359081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102.25439331359081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102.25439331359081</v>
      </c>
      <c r="AM39" s="12">
        <f t="shared" si="10"/>
        <v>102.25439331359081</v>
      </c>
    </row>
    <row r="40" spans="21:39" x14ac:dyDescent="0.25">
      <c r="U40" s="3">
        <f>'CSP5'!$A$179</f>
        <v>2000</v>
      </c>
      <c r="V40" s="12">
        <f t="shared" si="9"/>
        <v>26.075119817643404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26.075119817643404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26.075119817643404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26.075119817643404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26.075119817643404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28.442854630081687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46.144966366268093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102.25439331359081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102.25439331359081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102.25439331359081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102.25439331359078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102.25439331359081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102.25439331359081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102.25439331359081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102.25439331359081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102.25439331359081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102.25439331359081</v>
      </c>
      <c r="AM40" s="12">
        <f t="shared" si="10"/>
        <v>102.25439331359081</v>
      </c>
    </row>
    <row r="41" spans="21:39" x14ac:dyDescent="0.25">
      <c r="U41" s="3">
        <f>'CSP5'!$A$180</f>
        <v>2200</v>
      </c>
      <c r="V41" s="12">
        <f t="shared" si="9"/>
        <v>28.620251129987533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28.620251129987533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28.620251129987533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28.620251129987537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28.620251129987533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31.809119564247858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53.172905975774185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102.25439331359081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102.25439331359081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102.25439331359081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102.25439331359078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102.25439331359081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102.25439331359081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102.25439331359081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102.25439331359081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102.25439331359081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102.25439331359081</v>
      </c>
      <c r="AM41" s="12">
        <f t="shared" si="10"/>
        <v>102.25439331359081</v>
      </c>
    </row>
    <row r="42" spans="21:39" x14ac:dyDescent="0.25">
      <c r="U42" s="3">
        <f>'CSP5'!$A$181</f>
        <v>2400</v>
      </c>
      <c r="V42" s="12">
        <f t="shared" si="9"/>
        <v>31.190334710099744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31.190334710099744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31.190334710099744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31.190334710099748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31.190334710099744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34.375217058817263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55.500340521779577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102.25439331359081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102.25439331359081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102.25439331359081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102.25439331359078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102.25439331359081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102.25439331359081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102.25439331359081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102.25439331359081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102.25439331359081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102.25439331359081</v>
      </c>
      <c r="AM42" s="12">
        <f t="shared" si="10"/>
        <v>102.25439331359081</v>
      </c>
    </row>
    <row r="43" spans="21:39" x14ac:dyDescent="0.25">
      <c r="U43" s="3">
        <f>'CSP5'!$A$182</f>
        <v>2600</v>
      </c>
      <c r="V43" s="12">
        <f t="shared" si="9"/>
        <v>36.305549602556134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36.305549602556134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36.305549602556134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36.305549602556134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36.305549602556134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39.490431951273642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60.178027599535184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102.25439331359081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102.25439331359081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102.25439331359081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102.25439331359078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102.25439331359081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102.25439331359081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102.25439331359081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102.25439331359081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102.25439331359081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102.25439331359081</v>
      </c>
      <c r="AM43" s="12">
        <f t="shared" si="10"/>
        <v>102.25439331359081</v>
      </c>
    </row>
    <row r="44" spans="21:39" x14ac:dyDescent="0.25">
      <c r="U44" s="3">
        <f>'CSP5'!$A$183</f>
        <v>2800</v>
      </c>
      <c r="V44" s="12">
        <f t="shared" si="9"/>
        <v>41.42076449501247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41.42076449501247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41.42076449501247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41.42076449501247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41.42076449501247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44.605646843729971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64.855714677290791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102.25439331359081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102.25439331359081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102.25439331359081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102.25439331359078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102.25439331359081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102.25439331359081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102.25439331359081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102.25439331359081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102.25439331359081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102.25439331359081</v>
      </c>
      <c r="AM44" s="12">
        <f t="shared" si="10"/>
        <v>102.25439331359081</v>
      </c>
    </row>
    <row r="45" spans="21:39" x14ac:dyDescent="0.25">
      <c r="U45" s="3">
        <f>'CSP5'!$A$184</f>
        <v>2900</v>
      </c>
      <c r="V45" s="12">
        <f t="shared" si="9"/>
        <v>43.978371941240638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43.978371941240638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43.978371941240638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43.978371941240638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43.978371941240638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47.571828058097729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69.533401755046384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102.25439331359078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102.25439331359081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102.25439331359081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102.25439331359078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102.25439331359078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102.25439331359081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102.25439331359081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102.25439331359081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102.25439331359078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102.25439331359081</v>
      </c>
      <c r="AM45" s="12">
        <f t="shared" si="10"/>
        <v>102.25439331359081</v>
      </c>
    </row>
    <row r="46" spans="21:39" x14ac:dyDescent="0.25">
      <c r="U46" s="3">
        <f>'CSP5'!$A$185</f>
        <v>3000</v>
      </c>
      <c r="V46" s="12">
        <f t="shared" si="9"/>
        <v>46.535979387468807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46.535979387468807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46.535979387468807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46.535979387468807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46.535979387468807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50.538009272465501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74.211088832802005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102.25439331359081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102.25439331359081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102.25439331359081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102.25439331359078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102.25439331359081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102.25439331359081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102.25439331359081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102.25439331359081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102.25439331359081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102.25439331359081</v>
      </c>
      <c r="AM46" s="12">
        <f t="shared" si="10"/>
        <v>102.25439331359081</v>
      </c>
    </row>
    <row r="47" spans="21:39" x14ac:dyDescent="0.25">
      <c r="U47" s="3">
        <f>'CSP5'!$A$186</f>
        <v>3200</v>
      </c>
      <c r="V47" s="12">
        <f t="shared" si="9"/>
        <v>46.535979387469034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46.535979387469034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46.535979387469034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46.535979387467897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46.535979387469034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50.53800927246634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74.211088832803213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102.2543933135934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102.25439331359297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102.2543933135907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102.25439331359206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102.25439331358858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102.2543933135896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102.2543933135907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102.2543933135907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102.2543933135907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102.25439331358842</v>
      </c>
      <c r="AM47" s="12">
        <f t="shared" si="10"/>
        <v>102.25439331358842</v>
      </c>
    </row>
    <row r="48" spans="21:39" x14ac:dyDescent="0.25">
      <c r="U48" s="3">
        <f>'CSP5'!$A$187</f>
        <v>3300</v>
      </c>
      <c r="V48" s="12">
        <f t="shared" si="9"/>
        <v>46.535979387469034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46.535979387469034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46.53597938746676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46.535979387469034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46.53597938746676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50.538009272464343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74.211088832803213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102.25439331358885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102.25439331358842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102.25439331359183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102.25439331358521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102.25439331358857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102.25439331359868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102.2543933135907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102.25439331358842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102.2543933135907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102.25439331358842</v>
      </c>
      <c r="AM48" s="12">
        <f t="shared" si="10"/>
        <v>102.25439331358842</v>
      </c>
    </row>
    <row r="49" spans="21:39" x14ac:dyDescent="0.25">
      <c r="U49" s="3">
        <f>'CSP5'!$A$188</f>
        <v>3500</v>
      </c>
      <c r="V49" s="12">
        <f t="shared" si="9"/>
        <v>46.535979387469034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46.535979387469034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46.535979387469034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46.535979387469034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46.53597938746676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50.538009272467193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74.211088832800371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102.25439331359354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102.25439331359297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102.25439331359524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102.25439331358977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102.25439331358403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102.25439331358504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102.25439331359297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102.25439331359297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102.25439331358842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102.25439331358388</v>
      </c>
      <c r="AM49" s="12">
        <f t="shared" si="10"/>
        <v>102.25439331358388</v>
      </c>
    </row>
    <row r="50" spans="21:39" x14ac:dyDescent="0.25">
      <c r="U50" s="13">
        <f>'CSP5'!$A$189</f>
        <v>3501</v>
      </c>
      <c r="V50" s="12">
        <f>V49</f>
        <v>46.535979387469034</v>
      </c>
      <c r="W50" s="12">
        <f t="shared" ref="W50:AM50" si="11">W49</f>
        <v>46.535979387469034</v>
      </c>
      <c r="X50" s="12">
        <f t="shared" si="11"/>
        <v>46.535979387469034</v>
      </c>
      <c r="Y50" s="12">
        <f t="shared" si="11"/>
        <v>46.535979387469034</v>
      </c>
      <c r="Z50" s="12">
        <f t="shared" si="11"/>
        <v>46.53597938746676</v>
      </c>
      <c r="AA50" s="12">
        <f t="shared" si="11"/>
        <v>50.538009272467193</v>
      </c>
      <c r="AB50" s="12">
        <f t="shared" si="11"/>
        <v>74.211088832800371</v>
      </c>
      <c r="AC50" s="12">
        <f t="shared" si="11"/>
        <v>102.25439331359354</v>
      </c>
      <c r="AD50" s="12">
        <f t="shared" si="11"/>
        <v>102.25439331359297</v>
      </c>
      <c r="AE50" s="12">
        <f t="shared" si="11"/>
        <v>102.25439331359524</v>
      </c>
      <c r="AF50" s="12">
        <f t="shared" si="11"/>
        <v>102.25439331358977</v>
      </c>
      <c r="AG50" s="12">
        <f t="shared" si="11"/>
        <v>102.25439331358403</v>
      </c>
      <c r="AH50" s="12">
        <f t="shared" si="11"/>
        <v>102.25439331358504</v>
      </c>
      <c r="AI50" s="12">
        <f t="shared" si="11"/>
        <v>102.25439331359297</v>
      </c>
      <c r="AJ50" s="12">
        <f t="shared" si="11"/>
        <v>102.25439331359297</v>
      </c>
      <c r="AK50" s="12">
        <f t="shared" si="11"/>
        <v>102.25439331358842</v>
      </c>
      <c r="AL50" s="12">
        <f t="shared" si="11"/>
        <v>102.25439331358388</v>
      </c>
      <c r="AM50" s="12">
        <f t="shared" si="11"/>
        <v>102.25439331358388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75"/>
  <sheetViews>
    <sheetView topLeftCell="A84" workbookViewId="0">
      <selection activeCell="AO38" sqref="AO38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3" width="3" style="7" bestFit="1" customWidth="1"/>
    <col min="4" max="6" width="4" style="7" bestFit="1" customWidth="1"/>
    <col min="7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2" width="3.7109375" style="7" bestFit="1" customWidth="1"/>
    <col min="33" max="39" width="4" style="7" bestFit="1" customWidth="1"/>
    <col min="40" max="16384" width="9.140625" style="7"/>
  </cols>
  <sheetData>
    <row r="1" spans="1:39" x14ac:dyDescent="0.25">
      <c r="A1" s="55" t="s">
        <v>1109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x14ac:dyDescent="0.25">
      <c r="A2" s="17"/>
      <c r="B2" s="51" t="s">
        <v>1111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U2" s="17"/>
      <c r="V2" s="51" t="s">
        <v>1129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0</v>
      </c>
      <c r="C5" s="16">
        <f t="shared" ref="C5:S5" si="0">C6</f>
        <v>0</v>
      </c>
      <c r="D5" s="16">
        <f t="shared" si="0"/>
        <v>534.83223999999996</v>
      </c>
      <c r="E5" s="16">
        <f t="shared" si="0"/>
        <v>706.00204799999995</v>
      </c>
      <c r="F5" s="16">
        <f t="shared" si="0"/>
        <v>823.13344000000006</v>
      </c>
      <c r="G5" s="16">
        <f t="shared" si="0"/>
        <v>1055.1569663999999</v>
      </c>
      <c r="H5" s="16">
        <f t="shared" si="0"/>
        <v>1295.8471210666667</v>
      </c>
      <c r="I5" s="16">
        <f t="shared" si="0"/>
        <v>1474.7452320000002</v>
      </c>
      <c r="J5" s="16">
        <f t="shared" si="0"/>
        <v>1664.9714496000001</v>
      </c>
      <c r="K5" s="16">
        <f t="shared" si="0"/>
        <v>1855.9444591999998</v>
      </c>
      <c r="L5" s="16">
        <f t="shared" si="0"/>
        <v>2045.1301103999999</v>
      </c>
      <c r="M5" s="16">
        <f t="shared" si="0"/>
        <v>2210.313936</v>
      </c>
      <c r="N5" s="16">
        <f t="shared" si="0"/>
        <v>2422.5288959999998</v>
      </c>
      <c r="O5" s="16">
        <f t="shared" si="0"/>
        <v>2527.6380759999997</v>
      </c>
      <c r="P5" s="16">
        <f t="shared" si="0"/>
        <v>2632.7472560000001</v>
      </c>
      <c r="Q5" s="16">
        <f t="shared" si="0"/>
        <v>2737.856436</v>
      </c>
      <c r="R5" s="16">
        <f t="shared" si="0"/>
        <v>2842.965616</v>
      </c>
      <c r="S5" s="16">
        <f t="shared" si="0"/>
        <v>2842.965616</v>
      </c>
      <c r="U5" s="16">
        <f>'CSP5'!$A$169</f>
        <v>619</v>
      </c>
      <c r="V5" s="16">
        <f>V6</f>
        <v>1.4885244859617244</v>
      </c>
      <c r="W5" s="16">
        <f t="shared" ref="W5:AM5" si="1">W6</f>
        <v>1.4885244859617244</v>
      </c>
      <c r="X5" s="16">
        <f t="shared" si="1"/>
        <v>1.4885244859617248</v>
      </c>
      <c r="Y5" s="16">
        <f t="shared" si="1"/>
        <v>1.488524485961721</v>
      </c>
      <c r="Z5" s="16">
        <f t="shared" si="1"/>
        <v>1.4885244859617222</v>
      </c>
      <c r="AA5" s="16">
        <f t="shared" si="1"/>
        <v>1.3798419373777475</v>
      </c>
      <c r="AB5" s="16">
        <f t="shared" si="1"/>
        <v>0.84921540071229784</v>
      </c>
      <c r="AC5" s="16">
        <f t="shared" si="1"/>
        <v>0.43366472033692155</v>
      </c>
      <c r="AD5" s="16">
        <f t="shared" si="1"/>
        <v>5.0079351018809094E-2</v>
      </c>
      <c r="AE5" s="16">
        <f t="shared" si="1"/>
        <v>1.1720814086997752E-2</v>
      </c>
      <c r="AF5" s="16">
        <f t="shared" si="1"/>
        <v>1.1720814086997853E-2</v>
      </c>
      <c r="AG5" s="16">
        <f t="shared" si="1"/>
        <v>1.172081408699787E-2</v>
      </c>
      <c r="AH5" s="16">
        <f t="shared" si="1"/>
        <v>1.1720814086997719E-2</v>
      </c>
      <c r="AI5" s="16">
        <f t="shared" si="1"/>
        <v>1.1720814086997986E-2</v>
      </c>
      <c r="AJ5" s="16">
        <f t="shared" si="1"/>
        <v>1.1720814086997986E-2</v>
      </c>
      <c r="AK5" s="16">
        <f t="shared" si="1"/>
        <v>1.1720814086997454E-2</v>
      </c>
      <c r="AL5" s="16">
        <f t="shared" si="1"/>
        <v>1.1720814086997454E-2</v>
      </c>
      <c r="AM5" s="16">
        <f t="shared" si="1"/>
        <v>1.1720814086997454E-2</v>
      </c>
    </row>
    <row r="6" spans="1:39" s="5" customFormat="1" x14ac:dyDescent="0.25">
      <c r="A6" s="8">
        <f>'CSP5'!$A$170</f>
        <v>620</v>
      </c>
      <c r="B6" s="16">
        <f>C6</f>
        <v>0</v>
      </c>
      <c r="C6" s="5">
        <f>_xll.Interp2dTab(-1,0,'CSP5'!$B$34:$S$34,'CSP5'!$A$35:$A$60,'CSP5'!$B$35:$S$60,'Fuel Pressure Calc'!C6,'Main Injection'!C$4)</f>
        <v>0</v>
      </c>
      <c r="D6" s="5">
        <f>_xll.Interp2dTab(-1,0,'CSP5'!$B$34:$S$34,'CSP5'!$A$35:$A$60,'CSP5'!$B$35:$S$60,'Fuel Pressure Calc'!D6,'Main Injection'!D$4)</f>
        <v>534.83223999999996</v>
      </c>
      <c r="E6" s="5">
        <f>_xll.Interp2dTab(-1,0,'CSP5'!$B$34:$S$34,'CSP5'!$A$35:$A$60,'CSP5'!$B$35:$S$60,'Fuel Pressure Calc'!E6,'Main Injection'!E$4)</f>
        <v>706.00204799999995</v>
      </c>
      <c r="F6" s="5">
        <f>_xll.Interp2dTab(-1,0,'CSP5'!$B$34:$S$34,'CSP5'!$A$35:$A$60,'CSP5'!$B$35:$S$60,'Fuel Pressure Calc'!F6,'Main Injection'!F$4)</f>
        <v>823.13344000000006</v>
      </c>
      <c r="G6" s="5">
        <f>_xll.Interp2dTab(-1,0,'CSP5'!$B$34:$S$34,'CSP5'!$A$35:$A$60,'CSP5'!$B$35:$S$60,'Fuel Pressure Calc'!G6,'Main Injection'!G$4)</f>
        <v>1055.1569663999999</v>
      </c>
      <c r="H6" s="5">
        <f>_xll.Interp2dTab(-1,0,'CSP5'!$B$34:$S$34,'CSP5'!$A$35:$A$60,'CSP5'!$B$35:$S$60,'Fuel Pressure Calc'!H6,'Main Injection'!H$4)</f>
        <v>1295.8471210666667</v>
      </c>
      <c r="I6" s="5">
        <f>_xll.Interp2dTab(-1,0,'CSP5'!$B$34:$S$34,'CSP5'!$A$35:$A$60,'CSP5'!$B$35:$S$60,'Fuel Pressure Calc'!I6,'Main Injection'!I$4)</f>
        <v>1474.7452320000002</v>
      </c>
      <c r="J6" s="5">
        <f>_xll.Interp2dTab(-1,0,'CSP5'!$B$34:$S$34,'CSP5'!$A$35:$A$60,'CSP5'!$B$35:$S$60,'Fuel Pressure Calc'!J6,'Main Injection'!J$4)</f>
        <v>1664.9714496000001</v>
      </c>
      <c r="K6" s="5">
        <f>_xll.Interp2dTab(-1,0,'CSP5'!$B$34:$S$34,'CSP5'!$A$35:$A$60,'CSP5'!$B$35:$S$60,'Fuel Pressure Calc'!K6,'Main Injection'!K$4)</f>
        <v>1855.9444591999998</v>
      </c>
      <c r="L6" s="5">
        <f>_xll.Interp2dTab(-1,0,'CSP5'!$B$34:$S$34,'CSP5'!$A$35:$A$60,'CSP5'!$B$35:$S$60,'Fuel Pressure Calc'!L6,'Main Injection'!L$4)</f>
        <v>2045.1301103999999</v>
      </c>
      <c r="M6" s="5">
        <f>_xll.Interp2dTab(-1,0,'CSP5'!$B$34:$S$34,'CSP5'!$A$35:$A$60,'CSP5'!$B$35:$S$60,'Fuel Pressure Calc'!M6,'Main Injection'!M$4)</f>
        <v>2210.313936</v>
      </c>
      <c r="N6" s="5">
        <f>_xll.Interp2dTab(-1,0,'CSP5'!$B$34:$S$34,'CSP5'!$A$35:$A$60,'CSP5'!$B$35:$S$60,'Fuel Pressure Calc'!N6,'Main Injection'!N$4)</f>
        <v>2422.5288959999998</v>
      </c>
      <c r="O6" s="5">
        <f>_xll.Interp2dTab(-1,0,'CSP5'!$B$34:$S$34,'CSP5'!$A$35:$A$60,'CSP5'!$B$35:$S$60,'Fuel Pressure Calc'!O6,'Main Injection'!O$4)</f>
        <v>2527.6380759999997</v>
      </c>
      <c r="P6" s="5">
        <f>_xll.Interp2dTab(-1,0,'CSP5'!$B$34:$S$34,'CSP5'!$A$35:$A$60,'CSP5'!$B$35:$S$60,'Fuel Pressure Calc'!P6,'Main Injection'!P$4)</f>
        <v>2632.7472560000001</v>
      </c>
      <c r="Q6" s="5">
        <f>_xll.Interp2dTab(-1,0,'CSP5'!$B$34:$S$34,'CSP5'!$A$35:$A$60,'CSP5'!$B$35:$S$60,'Fuel Pressure Calc'!Q6,'Main Injection'!Q$4)</f>
        <v>2737.856436</v>
      </c>
      <c r="R6" s="5">
        <f>_xll.Interp2dTab(-1,0,'CSP5'!$B$34:$S$34,'CSP5'!$A$35:$A$60,'CSP5'!$B$35:$S$60,'Fuel Pressure Calc'!R6,'Main Injection'!R$4)</f>
        <v>2842.965616</v>
      </c>
      <c r="S6" s="16">
        <f>R6</f>
        <v>2842.965616</v>
      </c>
      <c r="U6" s="8">
        <f>'CSP5'!$A$170</f>
        <v>620</v>
      </c>
      <c r="V6" s="16">
        <f>W6</f>
        <v>1.4885244859617244</v>
      </c>
      <c r="W6" s="5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1.4885244859617244</v>
      </c>
      <c r="X6" s="5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1.4885244859617248</v>
      </c>
      <c r="Y6" s="5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1.488524485961721</v>
      </c>
      <c r="Z6" s="5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1.4885244859617222</v>
      </c>
      <c r="AA6" s="5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1.3798419373777475</v>
      </c>
      <c r="AB6" s="5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0.84921540071229784</v>
      </c>
      <c r="AC6" s="5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0.43366472033692155</v>
      </c>
      <c r="AD6" s="5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5.0079351018809094E-2</v>
      </c>
      <c r="AE6" s="5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1.1720814086997752E-2</v>
      </c>
      <c r="AF6" s="5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1.1720814086997853E-2</v>
      </c>
      <c r="AG6" s="5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1.172081408699787E-2</v>
      </c>
      <c r="AH6" s="5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1.1720814086997719E-2</v>
      </c>
      <c r="AI6" s="5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1.1720814086997986E-2</v>
      </c>
      <c r="AJ6" s="5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1.1720814086997986E-2</v>
      </c>
      <c r="AK6" s="5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1.1720814086997454E-2</v>
      </c>
      <c r="AL6" s="5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1.1720814086997454E-2</v>
      </c>
      <c r="AM6" s="16">
        <f>AL6</f>
        <v>1.1720814086997454E-2</v>
      </c>
    </row>
    <row r="7" spans="1:39" s="5" customFormat="1" x14ac:dyDescent="0.25">
      <c r="A7" s="8">
        <f>'CSP5'!$A$171</f>
        <v>650</v>
      </c>
      <c r="B7" s="16">
        <f t="shared" ref="B7:B24" si="2">C7</f>
        <v>0</v>
      </c>
      <c r="C7" s="5">
        <f>_xll.Interp2dTab(-1,0,'CSP5'!$B$34:$S$34,'CSP5'!$A$35:$A$60,'CSP5'!$B$35:$S$60,'Fuel Pressure Calc'!C7,'Main Injection'!C$4)</f>
        <v>0</v>
      </c>
      <c r="D7" s="5">
        <f>_xll.Interp2dTab(-1,0,'CSP5'!$B$34:$S$34,'CSP5'!$A$35:$A$60,'CSP5'!$B$35:$S$60,'Fuel Pressure Calc'!D7,'Main Injection'!D$4)</f>
        <v>482.56263999999999</v>
      </c>
      <c r="E7" s="5">
        <f>_xll.Interp2dTab(-1,0,'CSP5'!$B$34:$S$34,'CSP5'!$A$35:$A$60,'CSP5'!$B$35:$S$60,'Fuel Pressure Calc'!E7,'Main Injection'!E$4)</f>
        <v>685.28352000000007</v>
      </c>
      <c r="F7" s="5">
        <f>_xll.Interp2dTab(-1,0,'CSP5'!$B$34:$S$34,'CSP5'!$A$35:$A$60,'CSP5'!$B$35:$S$60,'Fuel Pressure Calc'!F7,'Main Injection'!F$4)</f>
        <v>775.02159999999992</v>
      </c>
      <c r="G7" s="5">
        <f>_xll.Interp2dTab(-1,0,'CSP5'!$B$34:$S$34,'CSP5'!$A$35:$A$60,'CSP5'!$B$35:$S$60,'Fuel Pressure Calc'!G7,'Main Injection'!G$4)</f>
        <v>1022.7826560000001</v>
      </c>
      <c r="H7" s="5">
        <f>_xll.Interp2dTab(-1,0,'CSP5'!$B$34:$S$34,'CSP5'!$A$35:$A$60,'CSP5'!$B$35:$S$60,'Fuel Pressure Calc'!H7,'Main Injection'!H$4)</f>
        <v>1224.2493226666666</v>
      </c>
      <c r="I7" s="5">
        <f>_xll.Interp2dTab(-1,0,'CSP5'!$B$34:$S$34,'CSP5'!$A$35:$A$60,'CSP5'!$B$35:$S$60,'Fuel Pressure Calc'!I7,'Main Injection'!I$4)</f>
        <v>1394.0753519999998</v>
      </c>
      <c r="J7" s="5">
        <f>_xll.Interp2dTab(-1,0,'CSP5'!$B$34:$S$34,'CSP5'!$A$35:$A$60,'CSP5'!$B$35:$S$60,'Fuel Pressure Calc'!J7,'Main Injection'!J$4)</f>
        <v>1620.367176</v>
      </c>
      <c r="K7" s="5">
        <f>_xll.Interp2dTab(-1,0,'CSP5'!$B$34:$S$34,'CSP5'!$A$35:$A$60,'CSP5'!$B$35:$S$60,'Fuel Pressure Calc'!K7,'Main Injection'!K$4)</f>
        <v>1768.0740080000003</v>
      </c>
      <c r="L7" s="5">
        <f>_xll.Interp2dTab(-1,0,'CSP5'!$B$34:$S$34,'CSP5'!$A$35:$A$60,'CSP5'!$B$35:$S$60,'Fuel Pressure Calc'!L7,'Main Injection'!L$4)</f>
        <v>1991.700552</v>
      </c>
      <c r="M7" s="5">
        <f>_xll.Interp2dTab(-1,0,'CSP5'!$B$34:$S$34,'CSP5'!$A$35:$A$60,'CSP5'!$B$35:$S$60,'Fuel Pressure Calc'!M7,'Main Injection'!M$4)</f>
        <v>2039.1254879999999</v>
      </c>
      <c r="N7" s="5">
        <f>_xll.Interp2dTab(-1,0,'CSP5'!$B$34:$S$34,'CSP5'!$A$35:$A$60,'CSP5'!$B$35:$S$60,'Fuel Pressure Calc'!N7,'Main Injection'!N$4)</f>
        <v>2238.1351679999998</v>
      </c>
      <c r="O7" s="5">
        <f>_xll.Interp2dTab(-1,0,'CSP5'!$B$34:$S$34,'CSP5'!$A$35:$A$60,'CSP5'!$B$35:$S$60,'Fuel Pressure Calc'!O7,'Main Injection'!O$4)</f>
        <v>2335.1411080000003</v>
      </c>
      <c r="P7" s="5">
        <f>_xll.Interp2dTab(-1,0,'CSP5'!$B$34:$S$34,'CSP5'!$A$35:$A$60,'CSP5'!$B$35:$S$60,'Fuel Pressure Calc'!P7,'Main Injection'!P$4)</f>
        <v>2432.1470479999998</v>
      </c>
      <c r="Q7" s="5">
        <f>_xll.Interp2dTab(-1,0,'CSP5'!$B$34:$S$34,'CSP5'!$A$35:$A$60,'CSP5'!$B$35:$S$60,'Fuel Pressure Calc'!Q7,'Main Injection'!Q$4)</f>
        <v>2529.1529879999998</v>
      </c>
      <c r="R7" s="5">
        <f>_xll.Interp2dTab(-1,0,'CSP5'!$B$34:$S$34,'CSP5'!$A$35:$A$60,'CSP5'!$B$35:$S$60,'Fuel Pressure Calc'!R7,'Main Injection'!R$4)</f>
        <v>2626.1589279999998</v>
      </c>
      <c r="S7" s="16">
        <f t="shared" ref="S7:S24" si="3">R7</f>
        <v>2626.1589279999998</v>
      </c>
      <c r="U7" s="8">
        <f>'CSP5'!$A$171</f>
        <v>650</v>
      </c>
      <c r="V7" s="16">
        <f t="shared" ref="V7:V24" si="4">W7</f>
        <v>1.4885244859617246</v>
      </c>
      <c r="W7" s="5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1.4885244859617246</v>
      </c>
      <c r="X7" s="5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1.4885244859617246</v>
      </c>
      <c r="Y7" s="5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1.4885244859617246</v>
      </c>
      <c r="Z7" s="5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1.4885244859617246</v>
      </c>
      <c r="AA7" s="5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1.3798419373777446</v>
      </c>
      <c r="AB7" s="5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0.8492154007122974</v>
      </c>
      <c r="AC7" s="5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0.43366472033691983</v>
      </c>
      <c r="AD7" s="5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5.0079351018808928E-2</v>
      </c>
      <c r="AE7" s="5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1.1720814086997834E-2</v>
      </c>
      <c r="AF7" s="5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1.1720814086997832E-2</v>
      </c>
      <c r="AG7" s="5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1.1720814086997832E-2</v>
      </c>
      <c r="AH7" s="5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1.1720814086997836E-2</v>
      </c>
      <c r="AI7" s="5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1.1720814086997836E-2</v>
      </c>
      <c r="AJ7" s="5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1.1720814086997853E-2</v>
      </c>
      <c r="AK7" s="5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1.1720814086997853E-2</v>
      </c>
      <c r="AL7" s="5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1.172081408699782E-2</v>
      </c>
      <c r="AM7" s="16">
        <f t="shared" ref="AM7:AM24" si="5">AL7</f>
        <v>1.172081408699782E-2</v>
      </c>
    </row>
    <row r="8" spans="1:39" s="5" customFormat="1" x14ac:dyDescent="0.25">
      <c r="A8" s="8">
        <f>'CSP5'!$A$172</f>
        <v>800</v>
      </c>
      <c r="B8" s="16">
        <f t="shared" si="2"/>
        <v>0</v>
      </c>
      <c r="C8" s="5">
        <f>_xll.Interp2dTab(-1,0,'CSP5'!$B$34:$S$34,'CSP5'!$A$35:$A$60,'CSP5'!$B$35:$S$60,'Fuel Pressure Calc'!C8,'Main Injection'!C$4)</f>
        <v>0</v>
      </c>
      <c r="D8" s="5">
        <f>_xll.Interp2dTab(-1,0,'CSP5'!$B$34:$S$34,'CSP5'!$A$35:$A$60,'CSP5'!$B$35:$S$60,'Fuel Pressure Calc'!D8,'Main Injection'!D$4)</f>
        <v>438.83296000000001</v>
      </c>
      <c r="E8" s="5">
        <f>_xll.Interp2dTab(-1,0,'CSP5'!$B$34:$S$34,'CSP5'!$A$35:$A$60,'CSP5'!$B$35:$S$60,'Fuel Pressure Calc'!E8,'Main Injection'!E$4)</f>
        <v>626.97728000000006</v>
      </c>
      <c r="F8" s="5">
        <f>_xll.Interp2dTab(-1,0,'CSP5'!$B$34:$S$34,'CSP5'!$A$35:$A$60,'CSP5'!$B$35:$S$60,'Fuel Pressure Calc'!F8,'Main Injection'!F$4)</f>
        <v>685.81279999999992</v>
      </c>
      <c r="G8" s="5">
        <f>_xll.Interp2dTab(-1,0,'CSP5'!$B$34:$S$34,'CSP5'!$A$35:$A$60,'CSP5'!$B$35:$S$60,'Fuel Pressure Calc'!G8,'Main Injection'!G$4)</f>
        <v>1033.8914880000002</v>
      </c>
      <c r="H8" s="5">
        <f>_xll.Interp2dTab(-1,0,'CSP5'!$B$34:$S$34,'CSP5'!$A$35:$A$60,'CSP5'!$B$35:$S$60,'Fuel Pressure Calc'!H8,'Main Injection'!H$4)</f>
        <v>1211.2380444444443</v>
      </c>
      <c r="I8" s="5">
        <f>_xll.Interp2dTab(-1,0,'CSP5'!$B$34:$S$34,'CSP5'!$A$35:$A$60,'CSP5'!$B$35:$S$60,'Fuel Pressure Calc'!I8,'Main Injection'!I$4)</f>
        <v>1381.065272</v>
      </c>
      <c r="J8" s="5">
        <f>_xll.Interp2dTab(-1,0,'CSP5'!$B$34:$S$34,'CSP5'!$A$35:$A$60,'CSP5'!$B$35:$S$60,'Fuel Pressure Calc'!J8,'Main Injection'!J$4)</f>
        <v>1536.9945600000001</v>
      </c>
      <c r="K8" s="5">
        <f>_xll.Interp2dTab(-1,0,'CSP5'!$B$34:$S$34,'CSP5'!$A$35:$A$60,'CSP5'!$B$35:$S$60,'Fuel Pressure Calc'!K8,'Main Injection'!K$4)</f>
        <v>1703.9336480000002</v>
      </c>
      <c r="L8" s="5">
        <f>_xll.Interp2dTab(-1,0,'CSP5'!$B$34:$S$34,'CSP5'!$A$35:$A$60,'CSP5'!$B$35:$S$60,'Fuel Pressure Calc'!L8,'Main Injection'!L$4)</f>
        <v>1855.62204</v>
      </c>
      <c r="M8" s="5">
        <f>_xll.Interp2dTab(-1,0,'CSP5'!$B$34:$S$34,'CSP5'!$A$35:$A$60,'CSP5'!$B$35:$S$60,'Fuel Pressure Calc'!M8,'Main Injection'!M$4)</f>
        <v>2067.656896</v>
      </c>
      <c r="N8" s="5">
        <f>_xll.Interp2dTab(-1,0,'CSP5'!$B$34:$S$34,'CSP5'!$A$35:$A$60,'CSP5'!$B$35:$S$60,'Fuel Pressure Calc'!N8,'Main Injection'!N$4)</f>
        <v>2196.9715199999996</v>
      </c>
      <c r="O8" s="5">
        <f>_xll.Interp2dTab(-1,0,'CSP5'!$B$34:$S$34,'CSP5'!$A$35:$A$60,'CSP5'!$B$35:$S$60,'Fuel Pressure Calc'!O8,'Main Injection'!O$4)</f>
        <v>2264.0009599999998</v>
      </c>
      <c r="P8" s="5">
        <f>_xll.Interp2dTab(-1,0,'CSP5'!$B$34:$S$34,'CSP5'!$A$35:$A$60,'CSP5'!$B$35:$S$60,'Fuel Pressure Calc'!P8,'Main Injection'!P$4)</f>
        <v>2314.4823200000001</v>
      </c>
      <c r="Q8" s="5">
        <f>_xll.Interp2dTab(-1,0,'CSP5'!$B$34:$S$34,'CSP5'!$A$35:$A$60,'CSP5'!$B$35:$S$60,'Fuel Pressure Calc'!Q8,'Main Injection'!Q$4)</f>
        <v>2376.5732000000003</v>
      </c>
      <c r="R8" s="5">
        <f>_xll.Interp2dTab(-1,0,'CSP5'!$B$34:$S$34,'CSP5'!$A$35:$A$60,'CSP5'!$B$35:$S$60,'Fuel Pressure Calc'!R8,'Main Injection'!R$4)</f>
        <v>2432.3545599999998</v>
      </c>
      <c r="S8" s="16">
        <f t="shared" si="3"/>
        <v>2432.3545599999998</v>
      </c>
      <c r="U8" s="8">
        <f>'CSP5'!$A$172</f>
        <v>800</v>
      </c>
      <c r="V8" s="16">
        <f t="shared" si="4"/>
        <v>1.4885244859617244</v>
      </c>
      <c r="W8" s="5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1.4885244859617244</v>
      </c>
      <c r="X8" s="5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1.4885244859617246</v>
      </c>
      <c r="Y8" s="5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1.4885244859617244</v>
      </c>
      <c r="Z8" s="5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1.4885244859617246</v>
      </c>
      <c r="AA8" s="5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1.3798419373777444</v>
      </c>
      <c r="AB8" s="5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0.8492154007122974</v>
      </c>
      <c r="AC8" s="5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0.43366472033691983</v>
      </c>
      <c r="AD8" s="5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5.0079351018808928E-2</v>
      </c>
      <c r="AE8" s="5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1.1720814086997832E-2</v>
      </c>
      <c r="AF8" s="5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1.1720814086997832E-2</v>
      </c>
      <c r="AG8" s="5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1.172081408699783E-2</v>
      </c>
      <c r="AH8" s="5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1.1720814086997832E-2</v>
      </c>
      <c r="AI8" s="5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1.1720814086997836E-2</v>
      </c>
      <c r="AJ8" s="5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1.1720814086997829E-2</v>
      </c>
      <c r="AK8" s="5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1.1720814086997836E-2</v>
      </c>
      <c r="AL8" s="5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1.1720814086997836E-2</v>
      </c>
      <c r="AM8" s="16">
        <f t="shared" si="5"/>
        <v>1.1720814086997836E-2</v>
      </c>
    </row>
    <row r="9" spans="1:39" s="5" customFormat="1" x14ac:dyDescent="0.25">
      <c r="A9" s="8">
        <f>'CSP5'!$A$173</f>
        <v>1000</v>
      </c>
      <c r="B9" s="16">
        <f t="shared" si="2"/>
        <v>0</v>
      </c>
      <c r="C9" s="5">
        <f>_xll.Interp2dTab(-1,0,'CSP5'!$B$34:$S$34,'CSP5'!$A$35:$A$60,'CSP5'!$B$35:$S$60,'Fuel Pressure Calc'!C9,'Main Injection'!C$4)</f>
        <v>0</v>
      </c>
      <c r="D9" s="5">
        <f>_xll.Interp2dTab(-1,0,'CSP5'!$B$34:$S$34,'CSP5'!$A$35:$A$60,'CSP5'!$B$35:$S$60,'Fuel Pressure Calc'!D9,'Main Injection'!D$4)</f>
        <v>383.89096000000001</v>
      </c>
      <c r="E9" s="5">
        <f>_xll.Interp2dTab(-1,0,'CSP5'!$B$34:$S$34,'CSP5'!$A$35:$A$60,'CSP5'!$B$35:$S$60,'Fuel Pressure Calc'!E9,'Main Injection'!E$4)</f>
        <v>571.61555199999998</v>
      </c>
      <c r="F9" s="5">
        <f>_xll.Interp2dTab(-1,0,'CSP5'!$B$34:$S$34,'CSP5'!$A$35:$A$60,'CSP5'!$B$35:$S$60,'Fuel Pressure Calc'!F9,'Main Injection'!F$4)</f>
        <v>623.76848000000007</v>
      </c>
      <c r="G9" s="5">
        <f>_xll.Interp2dTab(-1,0,'CSP5'!$B$34:$S$34,'CSP5'!$A$35:$A$60,'CSP5'!$B$35:$S$60,'Fuel Pressure Calc'!G9,'Main Injection'!G$4)</f>
        <v>836.73625600000003</v>
      </c>
      <c r="H9" s="5">
        <f>_xll.Interp2dTab(-1,0,'CSP5'!$B$34:$S$34,'CSP5'!$A$35:$A$60,'CSP5'!$B$35:$S$60,'Fuel Pressure Calc'!H9,'Main Injection'!H$4)</f>
        <v>1058.0366577777777</v>
      </c>
      <c r="I9" s="5">
        <f>_xll.Interp2dTab(-1,0,'CSP5'!$B$34:$S$34,'CSP5'!$A$35:$A$60,'CSP5'!$B$35:$S$60,'Fuel Pressure Calc'!I9,'Main Injection'!I$4)</f>
        <v>1267.1404560000001</v>
      </c>
      <c r="J9" s="5">
        <f>_xll.Interp2dTab(-1,0,'CSP5'!$B$34:$S$34,'CSP5'!$A$35:$A$60,'CSP5'!$B$35:$S$60,'Fuel Pressure Calc'!J9,'Main Injection'!J$4)</f>
        <v>1442.6568400000001</v>
      </c>
      <c r="K9" s="5">
        <f>_xll.Interp2dTab(-1,0,'CSP5'!$B$34:$S$34,'CSP5'!$A$35:$A$60,'CSP5'!$B$35:$S$60,'Fuel Pressure Calc'!K9,'Main Injection'!K$4)</f>
        <v>1607.6048880000001</v>
      </c>
      <c r="L9" s="5">
        <f>_xll.Interp2dTab(-1,0,'CSP5'!$B$34:$S$34,'CSP5'!$A$35:$A$60,'CSP5'!$B$35:$S$60,'Fuel Pressure Calc'!L9,'Main Injection'!L$4)</f>
        <v>1756.9425839999999</v>
      </c>
      <c r="M9" s="5">
        <f>_xll.Interp2dTab(-1,0,'CSP5'!$B$34:$S$34,'CSP5'!$A$35:$A$60,'CSP5'!$B$35:$S$60,'Fuel Pressure Calc'!M9,'Main Injection'!M$4)</f>
        <v>1979.79232</v>
      </c>
      <c r="N9" s="5">
        <f>_xll.Interp2dTab(-1,0,'CSP5'!$B$34:$S$34,'CSP5'!$A$35:$A$60,'CSP5'!$B$35:$S$60,'Fuel Pressure Calc'!N9,'Main Injection'!N$4)</f>
        <v>2129.2761599999999</v>
      </c>
      <c r="O9" s="5">
        <f>_xll.Interp2dTab(-1,0,'CSP5'!$B$34:$S$34,'CSP5'!$A$35:$A$60,'CSP5'!$B$35:$S$60,'Fuel Pressure Calc'!O9,'Main Injection'!O$4)</f>
        <v>2193.56792</v>
      </c>
      <c r="P9" s="5">
        <f>_xll.Interp2dTab(-1,0,'CSP5'!$B$34:$S$34,'CSP5'!$A$35:$A$60,'CSP5'!$B$35:$S$60,'Fuel Pressure Calc'!P9,'Main Injection'!P$4)</f>
        <v>2263.1637599999999</v>
      </c>
      <c r="Q9" s="5">
        <f>_xll.Interp2dTab(-1,0,'CSP5'!$B$34:$S$34,'CSP5'!$A$35:$A$60,'CSP5'!$B$35:$S$60,'Fuel Pressure Calc'!Q9,'Main Injection'!Q$4)</f>
        <v>2331.056384</v>
      </c>
      <c r="R9" s="5">
        <f>_xll.Interp2dTab(-1,0,'CSP5'!$B$34:$S$34,'CSP5'!$A$35:$A$60,'CSP5'!$B$35:$S$60,'Fuel Pressure Calc'!R9,'Main Injection'!R$4)</f>
        <v>2397.2283200000002</v>
      </c>
      <c r="S9" s="16">
        <f t="shared" si="3"/>
        <v>2397.2283200000002</v>
      </c>
      <c r="U9" s="8">
        <f>'CSP5'!$A$173</f>
        <v>1000</v>
      </c>
      <c r="V9" s="16">
        <f t="shared" si="4"/>
        <v>1.4885244859617246</v>
      </c>
      <c r="W9" s="5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1.4885244859617246</v>
      </c>
      <c r="X9" s="5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1.4885244859617246</v>
      </c>
      <c r="Y9" s="5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1.4885244859617246</v>
      </c>
      <c r="Z9" s="5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1.4885244859617246</v>
      </c>
      <c r="AA9" s="5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1.3798419373777446</v>
      </c>
      <c r="AB9" s="5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0.8492154007122974</v>
      </c>
      <c r="AC9" s="5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0.43366472033691983</v>
      </c>
      <c r="AD9" s="5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5.0079351018808928E-2</v>
      </c>
      <c r="AE9" s="5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1.1720814086997834E-2</v>
      </c>
      <c r="AF9" s="5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1.1720814086997832E-2</v>
      </c>
      <c r="AG9" s="5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1.1720814086997832E-2</v>
      </c>
      <c r="AH9" s="5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1.1720814086997836E-2</v>
      </c>
      <c r="AI9" s="5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1.1720814086997836E-2</v>
      </c>
      <c r="AJ9" s="5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1.1720814086997853E-2</v>
      </c>
      <c r="AK9" s="5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1.1720814086997853E-2</v>
      </c>
      <c r="AL9" s="5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1.172081408699782E-2</v>
      </c>
      <c r="AM9" s="16">
        <f t="shared" si="5"/>
        <v>1.172081408699782E-2</v>
      </c>
    </row>
    <row r="10" spans="1:39" s="5" customFormat="1" x14ac:dyDescent="0.25">
      <c r="A10" s="8">
        <f>'CSP5'!$A$174</f>
        <v>1200</v>
      </c>
      <c r="B10" s="16">
        <f t="shared" si="2"/>
        <v>0</v>
      </c>
      <c r="C10" s="5">
        <f>_xll.Interp2dTab(-1,0,'CSP5'!$B$34:$S$34,'CSP5'!$A$35:$A$60,'CSP5'!$B$35:$S$60,'Fuel Pressure Calc'!C10,'Main Injection'!C$4)</f>
        <v>0</v>
      </c>
      <c r="D10" s="5">
        <f>_xll.Interp2dTab(-1,0,'CSP5'!$B$34:$S$34,'CSP5'!$A$35:$A$60,'CSP5'!$B$35:$S$60,'Fuel Pressure Calc'!D10,'Main Injection'!D$4)</f>
        <v>402.69848000000002</v>
      </c>
      <c r="E10" s="5">
        <f>_xll.Interp2dTab(-1,0,'CSP5'!$B$34:$S$34,'CSP5'!$A$35:$A$60,'CSP5'!$B$35:$S$60,'Fuel Pressure Calc'!E10,'Main Injection'!E$4)</f>
        <v>509.79020800000006</v>
      </c>
      <c r="F10" s="5">
        <f>_xll.Interp2dTab(-1,0,'CSP5'!$B$34:$S$34,'CSP5'!$A$35:$A$60,'CSP5'!$B$35:$S$60,'Fuel Pressure Calc'!F10,'Main Injection'!F$4)</f>
        <v>552.09408000000008</v>
      </c>
      <c r="G10" s="5">
        <f>_xll.Interp2dTab(-1,0,'CSP5'!$B$34:$S$34,'CSP5'!$A$35:$A$60,'CSP5'!$B$35:$S$60,'Fuel Pressure Calc'!G10,'Main Injection'!G$4)</f>
        <v>711.81094400000006</v>
      </c>
      <c r="H10" s="5">
        <f>_xll.Interp2dTab(-1,0,'CSP5'!$B$34:$S$34,'CSP5'!$A$35:$A$60,'CSP5'!$B$35:$S$60,'Fuel Pressure Calc'!H10,'Main Injection'!H$4)</f>
        <v>927.11822222222213</v>
      </c>
      <c r="I10" s="5">
        <f>_xll.Interp2dTab(-1,0,'CSP5'!$B$34:$S$34,'CSP5'!$A$35:$A$60,'CSP5'!$B$35:$S$60,'Fuel Pressure Calc'!I10,'Main Injection'!I$4)</f>
        <v>1258.7370960000001</v>
      </c>
      <c r="J10" s="5">
        <f>_xll.Interp2dTab(-1,0,'CSP5'!$B$34:$S$34,'CSP5'!$A$35:$A$60,'CSP5'!$B$35:$S$60,'Fuel Pressure Calc'!J10,'Main Injection'!J$4)</f>
        <v>1480.391928</v>
      </c>
      <c r="K10" s="5">
        <f>_xll.Interp2dTab(-1,0,'CSP5'!$B$34:$S$34,'CSP5'!$A$35:$A$60,'CSP5'!$B$35:$S$60,'Fuel Pressure Calc'!K10,'Main Injection'!K$4)</f>
        <v>1682.585112</v>
      </c>
      <c r="L10" s="5">
        <f>_xll.Interp2dTab(-1,0,'CSP5'!$B$34:$S$34,'CSP5'!$A$35:$A$60,'CSP5'!$B$35:$S$60,'Fuel Pressure Calc'!L10,'Main Injection'!L$4)</f>
        <v>1880.2919040000002</v>
      </c>
      <c r="M10" s="5">
        <f>_xll.Interp2dTab(-1,0,'CSP5'!$B$34:$S$34,'CSP5'!$A$35:$A$60,'CSP5'!$B$35:$S$60,'Fuel Pressure Calc'!M10,'Main Injection'!M$4)</f>
        <v>2167.1688800000002</v>
      </c>
      <c r="N10" s="5">
        <f>_xll.Interp2dTab(-1,0,'CSP5'!$B$34:$S$34,'CSP5'!$A$35:$A$60,'CSP5'!$B$35:$S$60,'Fuel Pressure Calc'!N10,'Main Injection'!N$4)</f>
        <v>2361.06432</v>
      </c>
      <c r="O10" s="5">
        <f>_xll.Interp2dTab(-1,0,'CSP5'!$B$34:$S$34,'CSP5'!$A$35:$A$60,'CSP5'!$B$35:$S$60,'Fuel Pressure Calc'!O10,'Main Injection'!O$4)</f>
        <v>2447.0397519999997</v>
      </c>
      <c r="P10" s="5">
        <f>_xll.Interp2dTab(-1,0,'CSP5'!$B$34:$S$34,'CSP5'!$A$35:$A$60,'CSP5'!$B$35:$S$60,'Fuel Pressure Calc'!P10,'Main Injection'!P$4)</f>
        <v>2548.756112</v>
      </c>
      <c r="Q10" s="5">
        <f>_xll.Interp2dTab(-1,0,'CSP5'!$B$34:$S$34,'CSP5'!$A$35:$A$60,'CSP5'!$B$35:$S$60,'Fuel Pressure Calc'!Q10,'Main Injection'!Q$4)</f>
        <v>2633.5047119999999</v>
      </c>
      <c r="R10" s="5">
        <f>_xll.Interp2dTab(-1,0,'CSP5'!$B$34:$S$34,'CSP5'!$A$35:$A$60,'CSP5'!$B$35:$S$60,'Fuel Pressure Calc'!R10,'Main Injection'!R$4)</f>
        <v>2734.5622720000001</v>
      </c>
      <c r="S10" s="16">
        <f t="shared" si="3"/>
        <v>2734.5622720000001</v>
      </c>
      <c r="U10" s="8">
        <f>'CSP5'!$A$174</f>
        <v>1200</v>
      </c>
      <c r="V10" s="16">
        <f t="shared" si="4"/>
        <v>1.4885244859617246</v>
      </c>
      <c r="W10" s="5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1.4885244859617246</v>
      </c>
      <c r="X10" s="5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1.4885244859617246</v>
      </c>
      <c r="Y10" s="5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1.4885244859617246</v>
      </c>
      <c r="Z10" s="5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1.4885244859617246</v>
      </c>
      <c r="AA10" s="5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1.3798419373777446</v>
      </c>
      <c r="AB10" s="5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0.8492154007122974</v>
      </c>
      <c r="AC10" s="5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0.43366472033691983</v>
      </c>
      <c r="AD10" s="5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5.0079351018808928E-2</v>
      </c>
      <c r="AE10" s="5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1.1720814086997834E-2</v>
      </c>
      <c r="AF10" s="5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1.1720814086997832E-2</v>
      </c>
      <c r="AG10" s="5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1.1720814086997832E-2</v>
      </c>
      <c r="AH10" s="5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1.1720814086997836E-2</v>
      </c>
      <c r="AI10" s="5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1.1720814086997836E-2</v>
      </c>
      <c r="AJ10" s="5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1.1720814086997853E-2</v>
      </c>
      <c r="AK10" s="5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1.1720814086997853E-2</v>
      </c>
      <c r="AL10" s="5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1.172081408699782E-2</v>
      </c>
      <c r="AM10" s="16">
        <f t="shared" si="5"/>
        <v>1.172081408699782E-2</v>
      </c>
    </row>
    <row r="11" spans="1:39" s="5" customFormat="1" x14ac:dyDescent="0.25">
      <c r="A11" s="8">
        <f>'CSP5'!$A$175</f>
        <v>1400</v>
      </c>
      <c r="B11" s="16">
        <f t="shared" si="2"/>
        <v>0</v>
      </c>
      <c r="C11" s="5">
        <f>_xll.Interp2dTab(-1,0,'CSP5'!$B$34:$S$34,'CSP5'!$A$35:$A$60,'CSP5'!$B$35:$S$60,'Fuel Pressure Calc'!C11,'Main Injection'!C$4)</f>
        <v>0</v>
      </c>
      <c r="D11" s="5">
        <f>_xll.Interp2dTab(-1,0,'CSP5'!$B$34:$S$34,'CSP5'!$A$35:$A$60,'CSP5'!$B$35:$S$60,'Fuel Pressure Calc'!D11,'Main Injection'!D$4)</f>
        <v>383.89096000000001</v>
      </c>
      <c r="E11" s="5">
        <f>_xll.Interp2dTab(-1,0,'CSP5'!$B$34:$S$34,'CSP5'!$A$35:$A$60,'CSP5'!$B$35:$S$60,'Fuel Pressure Calc'!E11,'Main Injection'!E$4)</f>
        <v>445.15904</v>
      </c>
      <c r="F11" s="5">
        <f>_xll.Interp2dTab(-1,0,'CSP5'!$B$34:$S$34,'CSP5'!$A$35:$A$60,'CSP5'!$B$35:$S$60,'Fuel Pressure Calc'!F11,'Main Injection'!F$4)</f>
        <v>519.04223999999999</v>
      </c>
      <c r="G11" s="5">
        <f>_xll.Interp2dTab(-1,0,'CSP5'!$B$34:$S$34,'CSP5'!$A$35:$A$60,'CSP5'!$B$35:$S$60,'Fuel Pressure Calc'!G11,'Main Injection'!G$4)</f>
        <v>623.29088000000002</v>
      </c>
      <c r="H11" s="5">
        <f>_xll.Interp2dTab(-1,0,'CSP5'!$B$34:$S$34,'CSP5'!$A$35:$A$60,'CSP5'!$B$35:$S$60,'Fuel Pressure Calc'!H11,'Main Injection'!H$4)</f>
        <v>837.78136888888889</v>
      </c>
      <c r="I11" s="5">
        <f>_xll.Interp2dTab(-1,0,'CSP5'!$B$34:$S$34,'CSP5'!$A$35:$A$60,'CSP5'!$B$35:$S$60,'Fuel Pressure Calc'!I11,'Main Injection'!I$4)</f>
        <v>1101.9601599999999</v>
      </c>
      <c r="J11" s="5">
        <f>_xll.Interp2dTab(-1,0,'CSP5'!$B$34:$S$34,'CSP5'!$A$35:$A$60,'CSP5'!$B$35:$S$60,'Fuel Pressure Calc'!J11,'Main Injection'!J$4)</f>
        <v>1324.3604799999998</v>
      </c>
      <c r="K11" s="5">
        <f>_xll.Interp2dTab(-1,0,'CSP5'!$B$34:$S$34,'CSP5'!$A$35:$A$60,'CSP5'!$B$35:$S$60,'Fuel Pressure Calc'!K11,'Main Injection'!K$4)</f>
        <v>1526.9471199999998</v>
      </c>
      <c r="L11" s="5">
        <f>_xll.Interp2dTab(-1,0,'CSP5'!$B$34:$S$34,'CSP5'!$A$35:$A$60,'CSP5'!$B$35:$S$60,'Fuel Pressure Calc'!L11,'Main Injection'!L$4)</f>
        <v>1734.9447999999998</v>
      </c>
      <c r="M11" s="5">
        <f>_xll.Interp2dTab(-1,0,'CSP5'!$B$34:$S$34,'CSP5'!$A$35:$A$60,'CSP5'!$B$35:$S$60,'Fuel Pressure Calc'!M11,'Main Injection'!M$4)</f>
        <v>2053.0432480000004</v>
      </c>
      <c r="N11" s="5">
        <f>_xll.Interp2dTab(-1,0,'CSP5'!$B$34:$S$34,'CSP5'!$A$35:$A$60,'CSP5'!$B$35:$S$60,'Fuel Pressure Calc'!N11,'Main Injection'!N$4)</f>
        <v>2268.8674559999999</v>
      </c>
      <c r="O11" s="5">
        <f>_xll.Interp2dTab(-1,0,'CSP5'!$B$34:$S$34,'CSP5'!$A$35:$A$60,'CSP5'!$B$35:$S$60,'Fuel Pressure Calc'!O11,'Main Injection'!O$4)</f>
        <v>2382.874096</v>
      </c>
      <c r="P11" s="5">
        <f>_xll.Interp2dTab(-1,0,'CSP5'!$B$34:$S$34,'CSP5'!$A$35:$A$60,'CSP5'!$B$35:$S$60,'Fuel Pressure Calc'!P11,'Main Injection'!P$4)</f>
        <v>2499.0137839999998</v>
      </c>
      <c r="Q11" s="5">
        <f>_xll.Interp2dTab(-1,0,'CSP5'!$B$34:$S$34,'CSP5'!$A$35:$A$60,'CSP5'!$B$35:$S$60,'Fuel Pressure Calc'!Q11,'Main Injection'!Q$4)</f>
        <v>2598.7208040000005</v>
      </c>
      <c r="R11" s="5">
        <f>_xll.Interp2dTab(-1,0,'CSP5'!$B$34:$S$34,'CSP5'!$A$35:$A$60,'CSP5'!$B$35:$S$60,'Fuel Pressure Calc'!R11,'Main Injection'!R$4)</f>
        <v>2716.054384</v>
      </c>
      <c r="S11" s="16">
        <f t="shared" si="3"/>
        <v>2716.054384</v>
      </c>
      <c r="U11" s="8">
        <f>'CSP5'!$A$175</f>
        <v>1400</v>
      </c>
      <c r="V11" s="16">
        <f t="shared" si="4"/>
        <v>1.4885244859617246</v>
      </c>
      <c r="W11" s="5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1.4885244859617246</v>
      </c>
      <c r="X11" s="5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1.4885244859617246</v>
      </c>
      <c r="Y11" s="5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1.4885244859617246</v>
      </c>
      <c r="Z11" s="5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1.4885244859617246</v>
      </c>
      <c r="AA11" s="5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1.4373797700526429</v>
      </c>
      <c r="AB11" s="5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1.1528872741697866</v>
      </c>
      <c r="AC11" s="5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0.60947453124988726</v>
      </c>
      <c r="AD11" s="5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0.60947453124988726</v>
      </c>
      <c r="AE11" s="5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0.29301675158694579</v>
      </c>
      <c r="AF11" s="5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0.29301675158694579</v>
      </c>
      <c r="AG11" s="5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8.2044798461984828E-2</v>
      </c>
      <c r="AH11" s="5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1.1720814086997836E-2</v>
      </c>
      <c r="AI11" s="5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1.1720814086997836E-2</v>
      </c>
      <c r="AJ11" s="5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1.1720814086997853E-2</v>
      </c>
      <c r="AK11" s="5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1.1720814086997853E-2</v>
      </c>
      <c r="AL11" s="5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1.172081408699782E-2</v>
      </c>
      <c r="AM11" s="16">
        <f t="shared" si="5"/>
        <v>1.172081408699782E-2</v>
      </c>
    </row>
    <row r="12" spans="1:39" s="5" customFormat="1" x14ac:dyDescent="0.25">
      <c r="A12" s="8">
        <f>'CSP5'!$A$176</f>
        <v>1550</v>
      </c>
      <c r="B12" s="16">
        <f t="shared" si="2"/>
        <v>0</v>
      </c>
      <c r="C12" s="5">
        <f>_xll.Interp2dTab(-1,0,'CSP5'!$B$34:$S$34,'CSP5'!$A$35:$A$60,'CSP5'!$B$35:$S$60,'Fuel Pressure Calc'!C12,'Main Injection'!C$4)</f>
        <v>0</v>
      </c>
      <c r="D12" s="5">
        <f>_xll.Interp2dTab(-1,0,'CSP5'!$B$34:$S$34,'CSP5'!$A$35:$A$60,'CSP5'!$B$35:$S$60,'Fuel Pressure Calc'!D12,'Main Injection'!D$4)</f>
        <v>351.25273199999992</v>
      </c>
      <c r="E12" s="5">
        <f>_xll.Interp2dTab(-1,0,'CSP5'!$B$34:$S$34,'CSP5'!$A$35:$A$60,'CSP5'!$B$35:$S$60,'Fuel Pressure Calc'!E12,'Main Injection'!E$4)</f>
        <v>417.620608</v>
      </c>
      <c r="F12" s="5">
        <f>_xll.Interp2dTab(-1,0,'CSP5'!$B$34:$S$34,'CSP5'!$A$35:$A$60,'CSP5'!$B$35:$S$60,'Fuel Pressure Calc'!F12,'Main Injection'!F$4)</f>
        <v>484.28992800000003</v>
      </c>
      <c r="G12" s="5">
        <f>_xll.Interp2dTab(-1,0,'CSP5'!$B$34:$S$34,'CSP5'!$A$35:$A$60,'CSP5'!$B$35:$S$60,'Fuel Pressure Calc'!G12,'Main Injection'!G$4)</f>
        <v>606.86479999999995</v>
      </c>
      <c r="H12" s="5">
        <f>_xll.Interp2dTab(-1,0,'CSP5'!$B$34:$S$34,'CSP5'!$A$35:$A$60,'CSP5'!$B$35:$S$60,'Fuel Pressure Calc'!H12,'Main Injection'!H$4)</f>
        <v>813.57132444444437</v>
      </c>
      <c r="I12" s="5">
        <f>_xll.Interp2dTab(-1,0,'CSP5'!$B$34:$S$34,'CSP5'!$A$35:$A$60,'CSP5'!$B$35:$S$60,'Fuel Pressure Calc'!I12,'Main Injection'!I$4)</f>
        <v>1049.9860279999998</v>
      </c>
      <c r="J12" s="5">
        <f>_xll.Interp2dTab(-1,0,'CSP5'!$B$34:$S$34,'CSP5'!$A$35:$A$60,'CSP5'!$B$35:$S$60,'Fuel Pressure Calc'!J12,'Main Injection'!J$4)</f>
        <v>1336.9655200000002</v>
      </c>
      <c r="K12" s="5">
        <f>_xll.Interp2dTab(-1,0,'CSP5'!$B$34:$S$34,'CSP5'!$A$35:$A$60,'CSP5'!$B$35:$S$60,'Fuel Pressure Calc'!K12,'Main Injection'!K$4)</f>
        <v>1547.5968399999999</v>
      </c>
      <c r="L12" s="5">
        <f>_xll.Interp2dTab(-1,0,'CSP5'!$B$34:$S$34,'CSP5'!$A$35:$A$60,'CSP5'!$B$35:$S$60,'Fuel Pressure Calc'!L12,'Main Injection'!L$4)</f>
        <v>1750.775118</v>
      </c>
      <c r="M12" s="5">
        <f>_xll.Interp2dTab(-1,0,'CSP5'!$B$34:$S$34,'CSP5'!$A$35:$A$60,'CSP5'!$B$35:$S$60,'Fuel Pressure Calc'!M12,'Main Injection'!M$4)</f>
        <v>2015.2064800000001</v>
      </c>
      <c r="N12" s="5">
        <f>_xll.Interp2dTab(-1,0,'CSP5'!$B$34:$S$34,'CSP5'!$A$35:$A$60,'CSP5'!$B$35:$S$60,'Fuel Pressure Calc'!N12,'Main Injection'!N$4)</f>
        <v>2173.24496</v>
      </c>
      <c r="O12" s="5">
        <f>_xll.Interp2dTab(-1,0,'CSP5'!$B$34:$S$34,'CSP5'!$A$35:$A$60,'CSP5'!$B$35:$S$60,'Fuel Pressure Calc'!O12,'Main Injection'!O$4)</f>
        <v>2188.0369020000003</v>
      </c>
      <c r="P12" s="5">
        <f>_xll.Interp2dTab(-1,0,'CSP5'!$B$34:$S$34,'CSP5'!$A$35:$A$60,'CSP5'!$B$35:$S$60,'Fuel Pressure Calc'!P12,'Main Injection'!P$4)</f>
        <v>2257.6915719999997</v>
      </c>
      <c r="Q12" s="5">
        <f>_xll.Interp2dTab(-1,0,'CSP5'!$B$34:$S$34,'CSP5'!$A$35:$A$60,'CSP5'!$B$35:$S$60,'Fuel Pressure Calc'!Q12,'Main Injection'!Q$4)</f>
        <v>2331.056384</v>
      </c>
      <c r="R12" s="5">
        <f>_xll.Interp2dTab(-1,0,'CSP5'!$B$34:$S$34,'CSP5'!$A$35:$A$60,'CSP5'!$B$35:$S$60,'Fuel Pressure Calc'!R12,'Main Injection'!R$4)</f>
        <v>2379.6652000000004</v>
      </c>
      <c r="S12" s="16">
        <f t="shared" si="3"/>
        <v>2379.6652000000004</v>
      </c>
      <c r="U12" s="8">
        <f>'CSP5'!$A$176</f>
        <v>1550</v>
      </c>
      <c r="V12" s="16">
        <f t="shared" si="4"/>
        <v>1.4885244859617246</v>
      </c>
      <c r="W12" s="5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1.4885244859617246</v>
      </c>
      <c r="X12" s="5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1.4885244859617246</v>
      </c>
      <c r="Y12" s="5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1.4885244859617246</v>
      </c>
      <c r="Z12" s="5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1.4885244859617248</v>
      </c>
      <c r="AA12" s="5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1.2647663538594931</v>
      </c>
      <c r="AB12" s="5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1.1528872741697866</v>
      </c>
      <c r="AC12" s="5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0.60947453124988726</v>
      </c>
      <c r="AD12" s="5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0.60947453124988726</v>
      </c>
      <c r="AE12" s="5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0.29301675158694579</v>
      </c>
      <c r="AF12" s="5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0.29301675158694579</v>
      </c>
      <c r="AG12" s="5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0.24027376330570555</v>
      </c>
      <c r="AH12" s="5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0.22269276721195883</v>
      </c>
      <c r="AI12" s="5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0.22269276721195869</v>
      </c>
      <c r="AJ12" s="5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0.22269276721195896</v>
      </c>
      <c r="AK12" s="5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0.22269276721195844</v>
      </c>
      <c r="AL12" s="5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0.22269276721195844</v>
      </c>
      <c r="AM12" s="16">
        <f t="shared" si="5"/>
        <v>0.22269276721195844</v>
      </c>
    </row>
    <row r="13" spans="1:39" s="5" customFormat="1" x14ac:dyDescent="0.25">
      <c r="A13" s="8">
        <f>'CSP5'!$A$177</f>
        <v>1700</v>
      </c>
      <c r="B13" s="16">
        <f t="shared" si="2"/>
        <v>0</v>
      </c>
      <c r="C13" s="5">
        <f>_xll.Interp2dTab(-1,0,'CSP5'!$B$34:$S$34,'CSP5'!$A$35:$A$60,'CSP5'!$B$35:$S$60,'Fuel Pressure Calc'!C13,'Main Injection'!C$4)</f>
        <v>0</v>
      </c>
      <c r="D13" s="5">
        <f>_xll.Interp2dTab(-1,0,'CSP5'!$B$34:$S$34,'CSP5'!$A$35:$A$60,'CSP5'!$B$35:$S$60,'Fuel Pressure Calc'!D13,'Main Injection'!D$4)</f>
        <v>320.23527999999999</v>
      </c>
      <c r="E13" s="5">
        <f>_xll.Interp2dTab(-1,0,'CSP5'!$B$34:$S$34,'CSP5'!$A$35:$A$60,'CSP5'!$B$35:$S$60,'Fuel Pressure Calc'!E13,'Main Injection'!E$4)</f>
        <v>401.38777600000003</v>
      </c>
      <c r="F13" s="5">
        <f>_xll.Interp2dTab(-1,0,'CSP5'!$B$34:$S$34,'CSP5'!$A$35:$A$60,'CSP5'!$B$35:$S$60,'Fuel Pressure Calc'!F13,'Main Injection'!F$4)</f>
        <v>470.32190399999996</v>
      </c>
      <c r="G13" s="5">
        <f>_xll.Interp2dTab(-1,0,'CSP5'!$B$34:$S$34,'CSP5'!$A$35:$A$60,'CSP5'!$B$35:$S$60,'Fuel Pressure Calc'!G13,'Main Injection'!G$4)</f>
        <v>592.5859200000001</v>
      </c>
      <c r="H13" s="5">
        <f>_xll.Interp2dTab(-1,0,'CSP5'!$B$34:$S$34,'CSP5'!$A$35:$A$60,'CSP5'!$B$35:$S$60,'Fuel Pressure Calc'!H13,'Main Injection'!H$4)</f>
        <v>817.60627111111103</v>
      </c>
      <c r="I13" s="5">
        <f>_xll.Interp2dTab(-1,0,'CSP5'!$B$34:$S$34,'CSP5'!$A$35:$A$60,'CSP5'!$B$35:$S$60,'Fuel Pressure Calc'!I13,'Main Injection'!I$4)</f>
        <v>1051.4156239999998</v>
      </c>
      <c r="J13" s="5">
        <f>_xll.Interp2dTab(-1,0,'CSP5'!$B$34:$S$34,'CSP5'!$A$35:$A$60,'CSP5'!$B$35:$S$60,'Fuel Pressure Calc'!J13,'Main Injection'!J$4)</f>
        <v>1307.55376</v>
      </c>
      <c r="K13" s="5">
        <f>_xll.Interp2dTab(-1,0,'CSP5'!$B$34:$S$34,'CSP5'!$A$35:$A$60,'CSP5'!$B$35:$S$60,'Fuel Pressure Calc'!K13,'Main Injection'!K$4)</f>
        <v>1513.4026799999999</v>
      </c>
      <c r="L13" s="5">
        <f>_xll.Interp2dTab(-1,0,'CSP5'!$B$34:$S$34,'CSP5'!$A$35:$A$60,'CSP5'!$B$35:$S$60,'Fuel Pressure Calc'!L13,'Main Injection'!L$4)</f>
        <v>1710.8034400000001</v>
      </c>
      <c r="M13" s="5">
        <f>_xll.Interp2dTab(-1,0,'CSP5'!$B$34:$S$34,'CSP5'!$A$35:$A$60,'CSP5'!$B$35:$S$60,'Fuel Pressure Calc'!M13,'Main Injection'!M$4)</f>
        <v>1944.3781600000002</v>
      </c>
      <c r="N13" s="5">
        <f>_xll.Interp2dTab(-1,0,'CSP5'!$B$34:$S$34,'CSP5'!$A$35:$A$60,'CSP5'!$B$35:$S$60,'Fuel Pressure Calc'!N13,'Main Injection'!N$4)</f>
        <v>2071.5503360000002</v>
      </c>
      <c r="O13" s="5">
        <f>_xll.Interp2dTab(-1,0,'CSP5'!$B$34:$S$34,'CSP5'!$A$35:$A$60,'CSP5'!$B$35:$S$60,'Fuel Pressure Calc'!O13,'Main Injection'!O$4)</f>
        <v>2104.0514920000001</v>
      </c>
      <c r="P13" s="5">
        <f>_xll.Interp2dTab(-1,0,'CSP5'!$B$34:$S$34,'CSP5'!$A$35:$A$60,'CSP5'!$B$35:$S$60,'Fuel Pressure Calc'!P13,'Main Injection'!P$4)</f>
        <v>2157.4</v>
      </c>
      <c r="Q13" s="5">
        <f>_xll.Interp2dTab(-1,0,'CSP5'!$B$34:$S$34,'CSP5'!$A$35:$A$60,'CSP5'!$B$35:$S$60,'Fuel Pressure Calc'!Q13,'Main Injection'!Q$4)</f>
        <v>2173.5864799999999</v>
      </c>
      <c r="R13" s="5">
        <f>_xll.Interp2dTab(-1,0,'CSP5'!$B$34:$S$34,'CSP5'!$A$35:$A$60,'CSP5'!$B$35:$S$60,'Fuel Pressure Calc'!R13,'Main Injection'!R$4)</f>
        <v>2214.39012</v>
      </c>
      <c r="S13" s="16">
        <f t="shared" si="3"/>
        <v>2214.39012</v>
      </c>
      <c r="U13" s="8">
        <f>'CSP5'!$A$177</f>
        <v>1700</v>
      </c>
      <c r="V13" s="16">
        <f t="shared" si="4"/>
        <v>1.4885244859617246</v>
      </c>
      <c r="W13" s="5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1.4885244859617246</v>
      </c>
      <c r="X13" s="5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1.4885244859617246</v>
      </c>
      <c r="Y13" s="5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1.4885244859617246</v>
      </c>
      <c r="Z13" s="5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1.4885244859617246</v>
      </c>
      <c r="AA13" s="5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1.2072285484617764</v>
      </c>
      <c r="AB13" s="5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1.1528872741697866</v>
      </c>
      <c r="AC13" s="5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0.60947453124988726</v>
      </c>
      <c r="AD13" s="5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0.60947453124988726</v>
      </c>
      <c r="AE13" s="5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0.42487415977983811</v>
      </c>
      <c r="AF13" s="5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0.29301675158694579</v>
      </c>
      <c r="AG13" s="5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0.29301675158694579</v>
      </c>
      <c r="AH13" s="5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0.29301675158694573</v>
      </c>
      <c r="AI13" s="5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0.29301675158694596</v>
      </c>
      <c r="AJ13" s="5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0.2930167515869454</v>
      </c>
      <c r="AK13" s="5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0.2930167515869454</v>
      </c>
      <c r="AL13" s="5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0.29301675158694651</v>
      </c>
      <c r="AM13" s="16">
        <f t="shared" si="5"/>
        <v>0.29301675158694651</v>
      </c>
    </row>
    <row r="14" spans="1:39" s="5" customFormat="1" x14ac:dyDescent="0.25">
      <c r="A14" s="8">
        <f>'CSP5'!$A$178</f>
        <v>1800</v>
      </c>
      <c r="B14" s="16">
        <f t="shared" si="2"/>
        <v>0</v>
      </c>
      <c r="C14" s="5">
        <f>_xll.Interp2dTab(-1,0,'CSP5'!$B$34:$S$34,'CSP5'!$A$35:$A$60,'CSP5'!$B$35:$S$60,'Fuel Pressure Calc'!C14,'Main Injection'!C$4)</f>
        <v>0</v>
      </c>
      <c r="D14" s="5">
        <f>_xll.Interp2dTab(-1,0,'CSP5'!$B$34:$S$34,'CSP5'!$A$35:$A$60,'CSP5'!$B$35:$S$60,'Fuel Pressure Calc'!D14,'Main Injection'!D$4)</f>
        <v>304.22048000000001</v>
      </c>
      <c r="E14" s="5">
        <f>_xll.Interp2dTab(-1,0,'CSP5'!$B$34:$S$34,'CSP5'!$A$35:$A$60,'CSP5'!$B$35:$S$60,'Fuel Pressure Calc'!E14,'Main Injection'!E$4)</f>
        <v>390.18329599999998</v>
      </c>
      <c r="F14" s="5">
        <f>_xll.Interp2dTab(-1,0,'CSP5'!$B$34:$S$34,'CSP5'!$A$35:$A$60,'CSP5'!$B$35:$S$60,'Fuel Pressure Calc'!F14,'Main Injection'!F$4)</f>
        <v>468.53875199999999</v>
      </c>
      <c r="G14" s="5">
        <f>_xll.Interp2dTab(-1,0,'CSP5'!$B$34:$S$34,'CSP5'!$A$35:$A$60,'CSP5'!$B$35:$S$60,'Fuel Pressure Calc'!G14,'Main Injection'!G$4)</f>
        <v>583.78240000000005</v>
      </c>
      <c r="H14" s="5">
        <f>_xll.Interp2dTab(-1,0,'CSP5'!$B$34:$S$34,'CSP5'!$A$35:$A$60,'CSP5'!$B$35:$S$60,'Fuel Pressure Calc'!H14,'Main Injection'!H$4)</f>
        <v>829.71111111111099</v>
      </c>
      <c r="I14" s="5">
        <f>_xll.Interp2dTab(-1,0,'CSP5'!$B$34:$S$34,'CSP5'!$A$35:$A$60,'CSP5'!$B$35:$S$60,'Fuel Pressure Calc'!I14,'Main Injection'!I$4)</f>
        <v>1068.1623199999999</v>
      </c>
      <c r="J14" s="5">
        <f>_xll.Interp2dTab(-1,0,'CSP5'!$B$34:$S$34,'CSP5'!$A$35:$A$60,'CSP5'!$B$35:$S$60,'Fuel Pressure Calc'!J14,'Main Injection'!J$4)</f>
        <v>1273.9403200000002</v>
      </c>
      <c r="K14" s="5">
        <f>_xll.Interp2dTab(-1,0,'CSP5'!$B$34:$S$34,'CSP5'!$A$35:$A$60,'CSP5'!$B$35:$S$60,'Fuel Pressure Calc'!K14,'Main Injection'!K$4)</f>
        <v>1472.32528</v>
      </c>
      <c r="L14" s="5">
        <f>_xll.Interp2dTab(-1,0,'CSP5'!$B$34:$S$34,'CSP5'!$A$35:$A$60,'CSP5'!$B$35:$S$60,'Fuel Pressure Calc'!L14,'Main Injection'!L$4)</f>
        <v>1667.25432</v>
      </c>
      <c r="M14" s="5">
        <f>_xll.Interp2dTab(-1,0,'CSP5'!$B$34:$S$34,'CSP5'!$A$35:$A$60,'CSP5'!$B$35:$S$60,'Fuel Pressure Calc'!M14,'Main Injection'!M$4)</f>
        <v>1892.7857280000001</v>
      </c>
      <c r="N14" s="5">
        <f>_xll.Interp2dTab(-1,0,'CSP5'!$B$34:$S$34,'CSP5'!$A$35:$A$60,'CSP5'!$B$35:$S$60,'Fuel Pressure Calc'!N14,'Main Injection'!N$4)</f>
        <v>2011.0461439999999</v>
      </c>
      <c r="O14" s="5">
        <f>_xll.Interp2dTab(-1,0,'CSP5'!$B$34:$S$34,'CSP5'!$A$35:$A$60,'CSP5'!$B$35:$S$60,'Fuel Pressure Calc'!O14,'Main Injection'!O$4)</f>
        <v>2070.8000000000002</v>
      </c>
      <c r="P14" s="5">
        <f>_xll.Interp2dTab(-1,0,'CSP5'!$B$34:$S$34,'CSP5'!$A$35:$A$60,'CSP5'!$B$35:$S$60,'Fuel Pressure Calc'!P14,'Main Injection'!P$4)</f>
        <v>2120.9854399999999</v>
      </c>
      <c r="Q14" s="5">
        <f>_xll.Interp2dTab(-1,0,'CSP5'!$B$34:$S$34,'CSP5'!$A$35:$A$60,'CSP5'!$B$35:$S$60,'Fuel Pressure Calc'!Q14,'Main Injection'!Q$4)</f>
        <v>2084.36544</v>
      </c>
      <c r="R14" s="5">
        <f>_xll.Interp2dTab(-1,0,'CSP5'!$B$34:$S$34,'CSP5'!$A$35:$A$60,'CSP5'!$B$35:$S$60,'Fuel Pressure Calc'!R14,'Main Injection'!R$4)</f>
        <v>2133.5006399999997</v>
      </c>
      <c r="S14" s="16">
        <f t="shared" si="3"/>
        <v>2133.5006399999997</v>
      </c>
      <c r="U14" s="8">
        <f>'CSP5'!$A$178</f>
        <v>1800</v>
      </c>
      <c r="V14" s="16">
        <f t="shared" si="4"/>
        <v>1.4885244859617246</v>
      </c>
      <c r="W14" s="5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1.4885244859617246</v>
      </c>
      <c r="X14" s="5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1.4885244859617246</v>
      </c>
      <c r="Y14" s="5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1.4885244859617246</v>
      </c>
      <c r="Z14" s="5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1.4885244859617246</v>
      </c>
      <c r="AA14" s="5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1.2072285484617764</v>
      </c>
      <c r="AB14" s="5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1.1528872741697866</v>
      </c>
      <c r="AC14" s="5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0.60947453124988726</v>
      </c>
      <c r="AD14" s="5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0.60947453124988726</v>
      </c>
      <c r="AE14" s="5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0.55673156797273038</v>
      </c>
      <c r="AF14" s="5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0.29301675158694579</v>
      </c>
      <c r="AG14" s="5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0.29301675158694579</v>
      </c>
      <c r="AH14" s="5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0.29301675158694584</v>
      </c>
      <c r="AI14" s="5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0.29301675158694596</v>
      </c>
      <c r="AJ14" s="5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0.2930167515869454</v>
      </c>
      <c r="AK14" s="5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0.2930167515869454</v>
      </c>
      <c r="AL14" s="5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0.29301675158694651</v>
      </c>
      <c r="AM14" s="16">
        <f t="shared" si="5"/>
        <v>0.29301675158694651</v>
      </c>
    </row>
    <row r="15" spans="1:39" s="5" customFormat="1" x14ac:dyDescent="0.25">
      <c r="A15" s="8">
        <f>'CSP5'!$A$179</f>
        <v>2000</v>
      </c>
      <c r="B15" s="16">
        <f t="shared" si="2"/>
        <v>0</v>
      </c>
      <c r="C15" s="5">
        <f>_xll.Interp2dTab(-1,0,'CSP5'!$B$34:$S$34,'CSP5'!$A$35:$A$60,'CSP5'!$B$35:$S$60,'Fuel Pressure Calc'!C15,'Main Injection'!C$4)</f>
        <v>0</v>
      </c>
      <c r="D15" s="5">
        <f>_xll.Interp2dTab(-1,0,'CSP5'!$B$34:$S$34,'CSP5'!$A$35:$A$60,'CSP5'!$B$35:$S$60,'Fuel Pressure Calc'!D15,'Main Injection'!D$4)</f>
        <v>292.97696000000002</v>
      </c>
      <c r="E15" s="5">
        <f>_xll.Interp2dTab(-1,0,'CSP5'!$B$34:$S$34,'CSP5'!$A$35:$A$60,'CSP5'!$B$35:$S$60,'Fuel Pressure Calc'!E15,'Main Injection'!E$4)</f>
        <v>381.2</v>
      </c>
      <c r="F15" s="5">
        <f>_xll.Interp2dTab(-1,0,'CSP5'!$B$34:$S$34,'CSP5'!$A$35:$A$60,'CSP5'!$B$35:$S$60,'Fuel Pressure Calc'!F15,'Main Injection'!F$4)</f>
        <v>439.68460799999997</v>
      </c>
      <c r="G15" s="5">
        <f>_xll.Interp2dTab(-1,0,'CSP5'!$B$34:$S$34,'CSP5'!$A$35:$A$60,'CSP5'!$B$35:$S$60,'Fuel Pressure Calc'!G15,'Main Injection'!G$4)</f>
        <v>570.68448000000012</v>
      </c>
      <c r="H15" s="5">
        <f>_xll.Interp2dTab(-1,0,'CSP5'!$B$34:$S$34,'CSP5'!$A$35:$A$60,'CSP5'!$B$35:$S$60,'Fuel Pressure Calc'!H15,'Main Injection'!H$4)</f>
        <v>777.35521777777774</v>
      </c>
      <c r="I15" s="5">
        <f>_xll.Interp2dTab(-1,0,'CSP5'!$B$34:$S$34,'CSP5'!$A$35:$A$60,'CSP5'!$B$35:$S$60,'Fuel Pressure Calc'!I15,'Main Injection'!I$4)</f>
        <v>972.13356800000008</v>
      </c>
      <c r="J15" s="5">
        <f>_xll.Interp2dTab(-1,0,'CSP5'!$B$34:$S$34,'CSP5'!$A$35:$A$60,'CSP5'!$B$35:$S$60,'Fuel Pressure Calc'!J15,'Main Injection'!J$4)</f>
        <v>1168.599512</v>
      </c>
      <c r="K15" s="5">
        <f>_xll.Interp2dTab(-1,0,'CSP5'!$B$34:$S$34,'CSP5'!$A$35:$A$60,'CSP5'!$B$35:$S$60,'Fuel Pressure Calc'!K15,'Main Injection'!K$4)</f>
        <v>1358.3793960000003</v>
      </c>
      <c r="L15" s="5">
        <f>_xll.Interp2dTab(-1,0,'CSP5'!$B$34:$S$34,'CSP5'!$A$35:$A$60,'CSP5'!$B$35:$S$60,'Fuel Pressure Calc'!L15,'Main Injection'!L$4)</f>
        <v>1606.9743920000001</v>
      </c>
      <c r="M15" s="5">
        <f>_xll.Interp2dTab(-1,0,'CSP5'!$B$34:$S$34,'CSP5'!$A$35:$A$60,'CSP5'!$B$35:$S$60,'Fuel Pressure Calc'!M15,'Main Injection'!M$4)</f>
        <v>1921.05664</v>
      </c>
      <c r="N15" s="5">
        <f>_xll.Interp2dTab(-1,0,'CSP5'!$B$34:$S$34,'CSP5'!$A$35:$A$60,'CSP5'!$B$35:$S$60,'Fuel Pressure Calc'!N15,'Main Injection'!N$4)</f>
        <v>2102.0652799999998</v>
      </c>
      <c r="O15" s="5">
        <f>_xll.Interp2dTab(-1,0,'CSP5'!$B$34:$S$34,'CSP5'!$A$35:$A$60,'CSP5'!$B$35:$S$60,'Fuel Pressure Calc'!O15,'Main Injection'!O$4)</f>
        <v>2193.56792</v>
      </c>
      <c r="P15" s="5">
        <f>_xll.Interp2dTab(-1,0,'CSP5'!$B$34:$S$34,'CSP5'!$A$35:$A$60,'CSP5'!$B$35:$S$60,'Fuel Pressure Calc'!P15,'Main Injection'!P$4)</f>
        <v>2039.2747199999999</v>
      </c>
      <c r="Q15" s="5">
        <f>_xll.Interp2dTab(-1,0,'CSP5'!$B$34:$S$34,'CSP5'!$A$35:$A$60,'CSP5'!$B$35:$S$60,'Fuel Pressure Calc'!Q15,'Main Injection'!Q$4)</f>
        <v>2074.7475839999997</v>
      </c>
      <c r="R15" s="5">
        <f>_xll.Interp2dTab(-1,0,'CSP5'!$B$34:$S$34,'CSP5'!$A$35:$A$60,'CSP5'!$B$35:$S$60,'Fuel Pressure Calc'!R15,'Main Injection'!R$4)</f>
        <v>2125.7736479999999</v>
      </c>
      <c r="S15" s="16">
        <f t="shared" si="3"/>
        <v>2125.7736479999999</v>
      </c>
      <c r="U15" s="8">
        <f>'CSP5'!$A$179</f>
        <v>2000</v>
      </c>
      <c r="V15" s="16">
        <f t="shared" si="4"/>
        <v>1.4885244859617246</v>
      </c>
      <c r="W15" s="5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1.4885244859617246</v>
      </c>
      <c r="X15" s="5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1.4885244859617246</v>
      </c>
      <c r="Y15" s="5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1.4885244859617246</v>
      </c>
      <c r="Z15" s="5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1.4885244859617246</v>
      </c>
      <c r="AA15" s="5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1.2072285484617764</v>
      </c>
      <c r="AB15" s="5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1.1528872741697866</v>
      </c>
      <c r="AC15" s="5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0.60947453124988726</v>
      </c>
      <c r="AD15" s="5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0.60947453124988726</v>
      </c>
      <c r="AE15" s="5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0.55673156797273038</v>
      </c>
      <c r="AF15" s="5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0.29301675158694579</v>
      </c>
      <c r="AG15" s="5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0.29301675158694579</v>
      </c>
      <c r="AH15" s="5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0.29301675158694584</v>
      </c>
      <c r="AI15" s="5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0.29301675158694596</v>
      </c>
      <c r="AJ15" s="5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0.2930167515869454</v>
      </c>
      <c r="AK15" s="5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0.2930167515869454</v>
      </c>
      <c r="AL15" s="5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0.29301675158694651</v>
      </c>
      <c r="AM15" s="16">
        <f t="shared" si="5"/>
        <v>0.29301675158694651</v>
      </c>
    </row>
    <row r="16" spans="1:39" s="5" customFormat="1" x14ac:dyDescent="0.25">
      <c r="A16" s="8">
        <f>'CSP5'!$A$180</f>
        <v>2200</v>
      </c>
      <c r="B16" s="16">
        <f t="shared" si="2"/>
        <v>0</v>
      </c>
      <c r="C16" s="5">
        <f>_xll.Interp2dTab(-1,0,'CSP5'!$B$34:$S$34,'CSP5'!$A$35:$A$60,'CSP5'!$B$35:$S$60,'Fuel Pressure Calc'!C16,'Main Injection'!C$4)</f>
        <v>0</v>
      </c>
      <c r="D16" s="5">
        <f>_xll.Interp2dTab(-1,0,'CSP5'!$B$34:$S$34,'CSP5'!$A$35:$A$60,'CSP5'!$B$35:$S$60,'Fuel Pressure Calc'!D16,'Main Injection'!D$4)</f>
        <v>283.68415999999996</v>
      </c>
      <c r="E16" s="5">
        <f>_xll.Interp2dTab(-1,0,'CSP5'!$B$34:$S$34,'CSP5'!$A$35:$A$60,'CSP5'!$B$35:$S$60,'Fuel Pressure Calc'!E16,'Main Injection'!E$4)</f>
        <v>372.08364799999998</v>
      </c>
      <c r="F16" s="5">
        <f>_xll.Interp2dTab(-1,0,'CSP5'!$B$34:$S$34,'CSP5'!$A$35:$A$60,'CSP5'!$B$35:$S$60,'Fuel Pressure Calc'!F16,'Main Injection'!F$4)</f>
        <v>425.82876800000003</v>
      </c>
      <c r="G16" s="5">
        <f>_xll.Interp2dTab(-1,0,'CSP5'!$B$34:$S$34,'CSP5'!$A$35:$A$60,'CSP5'!$B$35:$S$60,'Fuel Pressure Calc'!G16,'Main Injection'!G$4)</f>
        <v>570.68448000000012</v>
      </c>
      <c r="H16" s="5">
        <f>_xll.Interp2dTab(-1,0,'CSP5'!$B$34:$S$34,'CSP5'!$A$35:$A$60,'CSP5'!$B$35:$S$60,'Fuel Pressure Calc'!H16,'Main Injection'!H$4)</f>
        <v>777.35521777777774</v>
      </c>
      <c r="I16" s="5">
        <f>_xll.Interp2dTab(-1,0,'CSP5'!$B$34:$S$34,'CSP5'!$A$35:$A$60,'CSP5'!$B$35:$S$60,'Fuel Pressure Calc'!I16,'Main Injection'!I$4)</f>
        <v>946.57359199999996</v>
      </c>
      <c r="J16" s="5">
        <f>_xll.Interp2dTab(-1,0,'CSP5'!$B$34:$S$34,'CSP5'!$A$35:$A$60,'CSP5'!$B$35:$S$60,'Fuel Pressure Calc'!J16,'Main Injection'!J$4)</f>
        <v>1150.4307840000001</v>
      </c>
      <c r="K16" s="5">
        <f>_xll.Interp2dTab(-1,0,'CSP5'!$B$34:$S$34,'CSP5'!$A$35:$A$60,'CSP5'!$B$35:$S$60,'Fuel Pressure Calc'!K16,'Main Injection'!K$4)</f>
        <v>1345.0640720000001</v>
      </c>
      <c r="L16" s="5">
        <f>_xll.Interp2dTab(-1,0,'CSP5'!$B$34:$S$34,'CSP5'!$A$35:$A$60,'CSP5'!$B$35:$S$60,'Fuel Pressure Calc'!L16,'Main Injection'!L$4)</f>
        <v>1548.8725200000001</v>
      </c>
      <c r="M16" s="5">
        <f>_xll.Interp2dTab(-1,0,'CSP5'!$B$34:$S$34,'CSP5'!$A$35:$A$60,'CSP5'!$B$35:$S$60,'Fuel Pressure Calc'!M16,'Main Injection'!M$4)</f>
        <v>1874.0982560000002</v>
      </c>
      <c r="N16" s="5">
        <f>_xll.Interp2dTab(-1,0,'CSP5'!$B$34:$S$34,'CSP5'!$A$35:$A$60,'CSP5'!$B$35:$S$60,'Fuel Pressure Calc'!N16,'Main Injection'!N$4)</f>
        <v>1975.904</v>
      </c>
      <c r="O16" s="5">
        <f>_xll.Interp2dTab(-1,0,'CSP5'!$B$34:$S$34,'CSP5'!$A$35:$A$60,'CSP5'!$B$35:$S$60,'Fuel Pressure Calc'!O16,'Main Injection'!O$4)</f>
        <v>2026.9971200000002</v>
      </c>
      <c r="P16" s="5">
        <f>_xll.Interp2dTab(-1,0,'CSP5'!$B$34:$S$34,'CSP5'!$A$35:$A$60,'CSP5'!$B$35:$S$60,'Fuel Pressure Calc'!P16,'Main Injection'!P$4)</f>
        <v>2029.94904</v>
      </c>
      <c r="Q16" s="5">
        <f>_xll.Interp2dTab(-1,0,'CSP5'!$B$34:$S$34,'CSP5'!$A$35:$A$60,'CSP5'!$B$35:$S$60,'Fuel Pressure Calc'!Q16,'Main Injection'!Q$4)</f>
        <v>2060.1817599999999</v>
      </c>
      <c r="R16" s="5">
        <f>_xll.Interp2dTab(-1,0,'CSP5'!$B$34:$S$34,'CSP5'!$A$35:$A$60,'CSP5'!$B$35:$S$60,'Fuel Pressure Calc'!R16,'Main Injection'!R$4)</f>
        <v>2118.414608</v>
      </c>
      <c r="S16" s="16">
        <f t="shared" si="3"/>
        <v>2118.414608</v>
      </c>
      <c r="U16" s="8">
        <f>'CSP5'!$A$180</f>
        <v>2200</v>
      </c>
      <c r="V16" s="16">
        <f t="shared" si="4"/>
        <v>1.4885244859617246</v>
      </c>
      <c r="W16" s="5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1.4885244859617246</v>
      </c>
      <c r="X16" s="5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1.4885244859617246</v>
      </c>
      <c r="Y16" s="5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1.4885244859617246</v>
      </c>
      <c r="Z16" s="5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1.4885244859617246</v>
      </c>
      <c r="AA16" s="5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1.2072285484617764</v>
      </c>
      <c r="AB16" s="5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1.1784596321243275</v>
      </c>
      <c r="AC16" s="5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0.89077046874983523</v>
      </c>
      <c r="AD16" s="5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0.63504688920442787</v>
      </c>
      <c r="AE16" s="5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0.55673156797273038</v>
      </c>
      <c r="AF16" s="5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0.29301675158694579</v>
      </c>
      <c r="AG16" s="5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0.29301675158694579</v>
      </c>
      <c r="AH16" s="5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0.29301675158694584</v>
      </c>
      <c r="AI16" s="5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0.29301675158694596</v>
      </c>
      <c r="AJ16" s="5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0.2930167515869454</v>
      </c>
      <c r="AK16" s="5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0.2930167515869454</v>
      </c>
      <c r="AL16" s="5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0.29301675158694651</v>
      </c>
      <c r="AM16" s="16">
        <f t="shared" si="5"/>
        <v>0.29301675158694651</v>
      </c>
    </row>
    <row r="17" spans="1:39" s="5" customFormat="1" x14ac:dyDescent="0.25">
      <c r="A17" s="8">
        <f>'CSP5'!$A$181</f>
        <v>2400</v>
      </c>
      <c r="B17" s="16">
        <f t="shared" si="2"/>
        <v>0</v>
      </c>
      <c r="C17" s="5">
        <f>_xll.Interp2dTab(-1,0,'CSP5'!$B$34:$S$34,'CSP5'!$A$35:$A$60,'CSP5'!$B$35:$S$60,'Fuel Pressure Calc'!C17,'Main Injection'!C$4)</f>
        <v>0</v>
      </c>
      <c r="D17" s="5">
        <f>_xll.Interp2dTab(-1,0,'CSP5'!$B$34:$S$34,'CSP5'!$A$35:$A$60,'CSP5'!$B$35:$S$60,'Fuel Pressure Calc'!D17,'Main Injection'!D$4)</f>
        <v>279.20432</v>
      </c>
      <c r="E17" s="5">
        <f>_xll.Interp2dTab(-1,0,'CSP5'!$B$34:$S$34,'CSP5'!$A$35:$A$60,'CSP5'!$B$35:$S$60,'Fuel Pressure Calc'!E17,'Main Injection'!E$4)</f>
        <v>372.08364799999998</v>
      </c>
      <c r="F17" s="5">
        <f>_xll.Interp2dTab(-1,0,'CSP5'!$B$34:$S$34,'CSP5'!$A$35:$A$60,'CSP5'!$B$35:$S$60,'Fuel Pressure Calc'!F17,'Main Injection'!F$4)</f>
        <v>413.42380800000001</v>
      </c>
      <c r="G17" s="5">
        <f>_xll.Interp2dTab(-1,0,'CSP5'!$B$34:$S$34,'CSP5'!$A$35:$A$60,'CSP5'!$B$35:$S$60,'Fuel Pressure Calc'!G17,'Main Injection'!G$4)</f>
        <v>605.89855999999997</v>
      </c>
      <c r="H17" s="5">
        <f>_xll.Interp2dTab(-1,0,'CSP5'!$B$34:$S$34,'CSP5'!$A$35:$A$60,'CSP5'!$B$35:$S$60,'Fuel Pressure Calc'!H17,'Main Injection'!H$4)</f>
        <v>837.78136888888889</v>
      </c>
      <c r="I17" s="5">
        <f>_xll.Interp2dTab(-1,0,'CSP5'!$B$34:$S$34,'CSP5'!$A$35:$A$60,'CSP5'!$B$35:$S$60,'Fuel Pressure Calc'!I17,'Main Injection'!I$4)</f>
        <v>1023.504464</v>
      </c>
      <c r="J17" s="5">
        <f>_xll.Interp2dTab(-1,0,'CSP5'!$B$34:$S$34,'CSP5'!$A$35:$A$60,'CSP5'!$B$35:$S$60,'Fuel Pressure Calc'!J17,'Main Injection'!J$4)</f>
        <v>1210.5050719999999</v>
      </c>
      <c r="K17" s="5">
        <f>_xll.Interp2dTab(-1,0,'CSP5'!$B$34:$S$34,'CSP5'!$A$35:$A$60,'CSP5'!$B$35:$S$60,'Fuel Pressure Calc'!K17,'Main Injection'!K$4)</f>
        <v>1427.2946959999999</v>
      </c>
      <c r="L17" s="5">
        <f>_xll.Interp2dTab(-1,0,'CSP5'!$B$34:$S$34,'CSP5'!$A$35:$A$60,'CSP5'!$B$35:$S$60,'Fuel Pressure Calc'!L17,'Main Injection'!L$4)</f>
        <v>1586.740448</v>
      </c>
      <c r="M17" s="5">
        <f>_xll.Interp2dTab(-1,0,'CSP5'!$B$34:$S$34,'CSP5'!$A$35:$A$60,'CSP5'!$B$35:$S$60,'Fuel Pressure Calc'!M17,'Main Injection'!M$4)</f>
        <v>1827.6074720000001</v>
      </c>
      <c r="N17" s="5">
        <f>_xll.Interp2dTab(-1,0,'CSP5'!$B$34:$S$34,'CSP5'!$A$35:$A$60,'CSP5'!$B$35:$S$60,'Fuel Pressure Calc'!N17,'Main Injection'!N$4)</f>
        <v>1873.8632</v>
      </c>
      <c r="O17" s="5">
        <f>_xll.Interp2dTab(-1,0,'CSP5'!$B$34:$S$34,'CSP5'!$A$35:$A$60,'CSP5'!$B$35:$S$60,'Fuel Pressure Calc'!O17,'Main Injection'!O$4)</f>
        <v>1947.5507200000002</v>
      </c>
      <c r="P17" s="5">
        <f>_xll.Interp2dTab(-1,0,'CSP5'!$B$34:$S$34,'CSP5'!$A$35:$A$60,'CSP5'!$B$35:$S$60,'Fuel Pressure Calc'!P17,'Main Injection'!P$4)</f>
        <v>1972.6523199999999</v>
      </c>
      <c r="Q17" s="5">
        <f>_xll.Interp2dTab(-1,0,'CSP5'!$B$34:$S$34,'CSP5'!$A$35:$A$60,'CSP5'!$B$35:$S$60,'Fuel Pressure Calc'!Q17,'Main Injection'!Q$4)</f>
        <v>1987.3526400000001</v>
      </c>
      <c r="R17" s="5">
        <f>_xll.Interp2dTab(-1,0,'CSP5'!$B$34:$S$34,'CSP5'!$A$35:$A$60,'CSP5'!$B$35:$S$60,'Fuel Pressure Calc'!R17,'Main Injection'!R$4)</f>
        <v>2050.343488</v>
      </c>
      <c r="S17" s="16">
        <f t="shared" si="3"/>
        <v>2050.343488</v>
      </c>
      <c r="U17" s="8">
        <f>'CSP5'!$A$181</f>
        <v>2400</v>
      </c>
      <c r="V17" s="16">
        <f t="shared" si="4"/>
        <v>1.4885244859617246</v>
      </c>
      <c r="W17" s="5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1.4885244859617246</v>
      </c>
      <c r="X17" s="5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1.4885244859617246</v>
      </c>
      <c r="Y17" s="5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1.4885244859617246</v>
      </c>
      <c r="Z17" s="5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1.4885244859617246</v>
      </c>
      <c r="AA17" s="5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1.2072285484617764</v>
      </c>
      <c r="AB17" s="5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1.1784596321243275</v>
      </c>
      <c r="AC17" s="5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0.89077046874983523</v>
      </c>
      <c r="AD17" s="5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0.89077046874983523</v>
      </c>
      <c r="AE17" s="5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0.55673156797273038</v>
      </c>
      <c r="AF17" s="5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0.29301675158694579</v>
      </c>
      <c r="AG17" s="5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0.29301675158694579</v>
      </c>
      <c r="AH17" s="5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0.29301675158694584</v>
      </c>
      <c r="AI17" s="5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0.29301675158694596</v>
      </c>
      <c r="AJ17" s="5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0.2930167515869454</v>
      </c>
      <c r="AK17" s="5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0.2930167515869454</v>
      </c>
      <c r="AL17" s="5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0.29301675158694651</v>
      </c>
      <c r="AM17" s="16">
        <f t="shared" si="5"/>
        <v>0.29301675158694651</v>
      </c>
    </row>
    <row r="18" spans="1:39" s="5" customFormat="1" x14ac:dyDescent="0.25">
      <c r="A18" s="8">
        <f>'CSP5'!$A$182</f>
        <v>2600</v>
      </c>
      <c r="B18" s="16">
        <f t="shared" si="2"/>
        <v>0</v>
      </c>
      <c r="C18" s="5">
        <f>_xll.Interp2dTab(-1,0,'CSP5'!$B$34:$S$34,'CSP5'!$A$35:$A$60,'CSP5'!$B$35:$S$60,'Fuel Pressure Calc'!C18,'Main Injection'!C$4)</f>
        <v>0</v>
      </c>
      <c r="D18" s="5">
        <f>_xll.Interp2dTab(-1,0,'CSP5'!$B$34:$S$34,'CSP5'!$A$35:$A$60,'CSP5'!$B$35:$S$60,'Fuel Pressure Calc'!D18,'Main Injection'!D$4)</f>
        <v>273.57580799999999</v>
      </c>
      <c r="E18" s="5">
        <f>_xll.Interp2dTab(-1,0,'CSP5'!$B$34:$S$34,'CSP5'!$A$35:$A$60,'CSP5'!$B$35:$S$60,'Fuel Pressure Calc'!E18,'Main Injection'!E$4)</f>
        <v>373.56716799999998</v>
      </c>
      <c r="F18" s="5">
        <f>_xll.Interp2dTab(-1,0,'CSP5'!$B$34:$S$34,'CSP5'!$A$35:$A$60,'CSP5'!$B$35:$S$60,'Fuel Pressure Calc'!F18,'Main Injection'!F$4)</f>
        <v>427.03900800000002</v>
      </c>
      <c r="G18" s="5">
        <f>_xll.Interp2dTab(-1,0,'CSP5'!$B$34:$S$34,'CSP5'!$A$35:$A$60,'CSP5'!$B$35:$S$60,'Fuel Pressure Calc'!G18,'Main Injection'!G$4)</f>
        <v>605.89855999999997</v>
      </c>
      <c r="H18" s="5">
        <f>_xll.Interp2dTab(-1,0,'CSP5'!$B$34:$S$34,'CSP5'!$A$35:$A$60,'CSP5'!$B$35:$S$60,'Fuel Pressure Calc'!H18,'Main Injection'!H$4)</f>
        <v>833.64764444444438</v>
      </c>
      <c r="I18" s="5">
        <f>_xll.Interp2dTab(-1,0,'CSP5'!$B$34:$S$34,'CSP5'!$A$35:$A$60,'CSP5'!$B$35:$S$60,'Fuel Pressure Calc'!I18,'Main Injection'!I$4)</f>
        <v>1023.504464</v>
      </c>
      <c r="J18" s="5">
        <f>_xll.Interp2dTab(-1,0,'CSP5'!$B$34:$S$34,'CSP5'!$A$35:$A$60,'CSP5'!$B$35:$S$60,'Fuel Pressure Calc'!J18,'Main Injection'!J$4)</f>
        <v>1210.5050719999999</v>
      </c>
      <c r="K18" s="5">
        <f>_xll.Interp2dTab(-1,0,'CSP5'!$B$34:$S$34,'CSP5'!$A$35:$A$60,'CSP5'!$B$35:$S$60,'Fuel Pressure Calc'!K18,'Main Injection'!K$4)</f>
        <v>1391.505752</v>
      </c>
      <c r="L18" s="5">
        <f>_xll.Interp2dTab(-1,0,'CSP5'!$B$34:$S$34,'CSP5'!$A$35:$A$60,'CSP5'!$B$35:$S$60,'Fuel Pressure Calc'!L18,'Main Injection'!L$4)</f>
        <v>1574.441384</v>
      </c>
      <c r="M18" s="5">
        <f>_xll.Interp2dTab(-1,0,'CSP5'!$B$34:$S$34,'CSP5'!$A$35:$A$60,'CSP5'!$B$35:$S$60,'Fuel Pressure Calc'!M18,'Main Injection'!M$4)</f>
        <v>1788.2832800000001</v>
      </c>
      <c r="N18" s="5">
        <f>_xll.Interp2dTab(-1,0,'CSP5'!$B$34:$S$34,'CSP5'!$A$35:$A$60,'CSP5'!$B$35:$S$60,'Fuel Pressure Calc'!N18,'Main Injection'!N$4)</f>
        <v>1831.1532</v>
      </c>
      <c r="O18" s="5">
        <f>_xll.Interp2dTab(-1,0,'CSP5'!$B$34:$S$34,'CSP5'!$A$35:$A$60,'CSP5'!$B$35:$S$60,'Fuel Pressure Calc'!O18,'Main Injection'!O$4)</f>
        <v>1878.7027519999999</v>
      </c>
      <c r="P18" s="5">
        <f>_xll.Interp2dTab(-1,0,'CSP5'!$B$34:$S$34,'CSP5'!$A$35:$A$60,'CSP5'!$B$35:$S$60,'Fuel Pressure Calc'!P18,'Main Injection'!P$4)</f>
        <v>1923.3213759999999</v>
      </c>
      <c r="Q18" s="5">
        <f>_xll.Interp2dTab(-1,0,'CSP5'!$B$34:$S$34,'CSP5'!$A$35:$A$60,'CSP5'!$B$35:$S$60,'Fuel Pressure Calc'!Q18,'Main Injection'!Q$4)</f>
        <v>1929.1158680000003</v>
      </c>
      <c r="R18" s="5">
        <f>_xll.Interp2dTab(-1,0,'CSP5'!$B$34:$S$34,'CSP5'!$A$35:$A$60,'CSP5'!$B$35:$S$60,'Fuel Pressure Calc'!R18,'Main Injection'!R$4)</f>
        <v>2005.1124480000001</v>
      </c>
      <c r="S18" s="16">
        <f t="shared" si="3"/>
        <v>2005.1124480000001</v>
      </c>
      <c r="U18" s="8">
        <f>'CSP5'!$A$182</f>
        <v>2600</v>
      </c>
      <c r="V18" s="16">
        <f t="shared" si="4"/>
        <v>1.4885244859617246</v>
      </c>
      <c r="W18" s="5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1.4885244859617246</v>
      </c>
      <c r="X18" s="5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1.4885244859617246</v>
      </c>
      <c r="Y18" s="5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1.4885244859617246</v>
      </c>
      <c r="Z18" s="5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1.4885244859617246</v>
      </c>
      <c r="AA18" s="5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1.4885244859617246</v>
      </c>
      <c r="AB18" s="5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1.462952128007184</v>
      </c>
      <c r="AC18" s="5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1.2072285484617766</v>
      </c>
      <c r="AD18" s="5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0.91953938508728439</v>
      </c>
      <c r="AE18" s="5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0.55673156797273038</v>
      </c>
      <c r="AF18" s="5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0.29301675158694579</v>
      </c>
      <c r="AG18" s="5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0.29301675158694579</v>
      </c>
      <c r="AH18" s="5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0.29301675158694584</v>
      </c>
      <c r="AI18" s="5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0.29301675158694596</v>
      </c>
      <c r="AJ18" s="5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0.2930167515869454</v>
      </c>
      <c r="AK18" s="5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0.2930167515869454</v>
      </c>
      <c r="AL18" s="5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0.29301675158694651</v>
      </c>
      <c r="AM18" s="16">
        <f t="shared" si="5"/>
        <v>0.29301675158694651</v>
      </c>
    </row>
    <row r="19" spans="1:39" s="5" customFormat="1" x14ac:dyDescent="0.25">
      <c r="A19" s="8">
        <f>'CSP5'!$A$183</f>
        <v>2800</v>
      </c>
      <c r="B19" s="16">
        <f t="shared" si="2"/>
        <v>0</v>
      </c>
      <c r="C19" s="5">
        <f>_xll.Interp2dTab(-1,0,'CSP5'!$B$34:$S$34,'CSP5'!$A$35:$A$60,'CSP5'!$B$35:$S$60,'Fuel Pressure Calc'!C19,'Main Injection'!C$4)</f>
        <v>0</v>
      </c>
      <c r="D19" s="5">
        <f>_xll.Interp2dTab(-1,0,'CSP5'!$B$34:$S$34,'CSP5'!$A$35:$A$60,'CSP5'!$B$35:$S$60,'Fuel Pressure Calc'!D19,'Main Injection'!D$4)</f>
        <v>268.00089600000001</v>
      </c>
      <c r="E19" s="5">
        <f>_xll.Interp2dTab(-1,0,'CSP5'!$B$34:$S$34,'CSP5'!$A$35:$A$60,'CSP5'!$B$35:$S$60,'Fuel Pressure Calc'!E19,'Main Injection'!E$4)</f>
        <v>350.41996799999998</v>
      </c>
      <c r="F19" s="5">
        <f>_xll.Interp2dTab(-1,0,'CSP5'!$B$34:$S$34,'CSP5'!$A$35:$A$60,'CSP5'!$B$35:$S$60,'Fuel Pressure Calc'!F19,'Main Injection'!F$4)</f>
        <v>430.73023999999998</v>
      </c>
      <c r="G19" s="5">
        <f>_xll.Interp2dTab(-1,0,'CSP5'!$B$34:$S$34,'CSP5'!$A$35:$A$60,'CSP5'!$B$35:$S$60,'Fuel Pressure Calc'!G19,'Main Injection'!G$4)</f>
        <v>566.17536000000007</v>
      </c>
      <c r="H19" s="5">
        <f>_xll.Interp2dTab(-1,0,'CSP5'!$B$34:$S$34,'CSP5'!$A$35:$A$60,'CSP5'!$B$35:$S$60,'Fuel Pressure Calc'!H19,'Main Injection'!H$4)</f>
        <v>745.93768888888894</v>
      </c>
      <c r="I19" s="5">
        <f>_xll.Interp2dTab(-1,0,'CSP5'!$B$34:$S$34,'CSP5'!$A$35:$A$60,'CSP5'!$B$35:$S$60,'Fuel Pressure Calc'!I19,'Main Injection'!I$4)</f>
        <v>920.77325199999996</v>
      </c>
      <c r="J19" s="5">
        <f>_xll.Interp2dTab(-1,0,'CSP5'!$B$34:$S$34,'CSP5'!$A$35:$A$60,'CSP5'!$B$35:$S$60,'Fuel Pressure Calc'!J19,'Main Injection'!J$4)</f>
        <v>1120.5402960000001</v>
      </c>
      <c r="K19" s="5">
        <f>_xll.Interp2dTab(-1,0,'CSP5'!$B$34:$S$34,'CSP5'!$A$35:$A$60,'CSP5'!$B$35:$S$60,'Fuel Pressure Calc'!K19,'Main Injection'!K$4)</f>
        <v>1291.802776</v>
      </c>
      <c r="L19" s="5">
        <f>_xll.Interp2dTab(-1,0,'CSP5'!$B$34:$S$34,'CSP5'!$A$35:$A$60,'CSP5'!$B$35:$S$60,'Fuel Pressure Calc'!L19,'Main Injection'!L$4)</f>
        <v>1442.3821359999999</v>
      </c>
      <c r="M19" s="5">
        <f>_xll.Interp2dTab(-1,0,'CSP5'!$B$34:$S$34,'CSP5'!$A$35:$A$60,'CSP5'!$B$35:$S$60,'Fuel Pressure Calc'!M19,'Main Injection'!M$4)</f>
        <v>1669.5564399999998</v>
      </c>
      <c r="N19" s="5">
        <f>_xll.Interp2dTab(-1,0,'CSP5'!$B$34:$S$34,'CSP5'!$A$35:$A$60,'CSP5'!$B$35:$S$60,'Fuel Pressure Calc'!N19,'Main Injection'!N$4)</f>
        <v>1733.7728</v>
      </c>
      <c r="O19" s="5">
        <f>_xll.Interp2dTab(-1,0,'CSP5'!$B$34:$S$34,'CSP5'!$A$35:$A$60,'CSP5'!$B$35:$S$60,'Fuel Pressure Calc'!O19,'Main Injection'!O$4)</f>
        <v>1811.0757120000001</v>
      </c>
      <c r="P19" s="5">
        <f>_xll.Interp2dTab(-1,0,'CSP5'!$B$34:$S$34,'CSP5'!$A$35:$A$60,'CSP5'!$B$35:$S$60,'Fuel Pressure Calc'!P19,'Main Injection'!P$4)</f>
        <v>1853.1192880000001</v>
      </c>
      <c r="Q19" s="5">
        <f>_xll.Interp2dTab(-1,0,'CSP5'!$B$34:$S$34,'CSP5'!$A$35:$A$60,'CSP5'!$B$35:$S$60,'Fuel Pressure Calc'!Q19,'Main Injection'!Q$4)</f>
        <v>1929.1158680000003</v>
      </c>
      <c r="R19" s="5">
        <f>_xll.Interp2dTab(-1,0,'CSP5'!$B$34:$S$34,'CSP5'!$A$35:$A$60,'CSP5'!$B$35:$S$60,'Fuel Pressure Calc'!R19,'Main Injection'!R$4)</f>
        <v>2005.1124480000001</v>
      </c>
      <c r="S19" s="16">
        <f t="shared" si="3"/>
        <v>2005.1124480000001</v>
      </c>
      <c r="U19" s="8">
        <f>'CSP5'!$A$183</f>
        <v>2800</v>
      </c>
      <c r="V19" s="16">
        <f t="shared" si="4"/>
        <v>1.4885244859617246</v>
      </c>
      <c r="W19" s="5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1.4885244859617246</v>
      </c>
      <c r="X19" s="5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1.4885244859617246</v>
      </c>
      <c r="Y19" s="5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1.4885244859617246</v>
      </c>
      <c r="Z19" s="5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1.4885244859617246</v>
      </c>
      <c r="AA19" s="5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1.4885244859617246</v>
      </c>
      <c r="AB19" s="5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1.4885244859617246</v>
      </c>
      <c r="AC19" s="5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1.4885244859617246</v>
      </c>
      <c r="AD19" s="5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1.2328009064163172</v>
      </c>
      <c r="AE19" s="5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0.60947453124988726</v>
      </c>
      <c r="AF19" s="5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0.60947453124988726</v>
      </c>
      <c r="AG19" s="5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0.37213119650268117</v>
      </c>
      <c r="AH19" s="5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0.29301675158694584</v>
      </c>
      <c r="AI19" s="5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0.29301675158694596</v>
      </c>
      <c r="AJ19" s="5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0.2930167515869454</v>
      </c>
      <c r="AK19" s="5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0.2930167515869454</v>
      </c>
      <c r="AL19" s="5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0.29301675158694651</v>
      </c>
      <c r="AM19" s="16">
        <f t="shared" si="5"/>
        <v>0.29301675158694651</v>
      </c>
    </row>
    <row r="20" spans="1:39" s="5" customFormat="1" x14ac:dyDescent="0.25">
      <c r="A20" s="8">
        <f>'CSP5'!$A$184</f>
        <v>2900</v>
      </c>
      <c r="B20" s="16">
        <f t="shared" si="2"/>
        <v>0</v>
      </c>
      <c r="C20" s="5">
        <f>_xll.Interp2dTab(-1,0,'CSP5'!$B$34:$S$34,'CSP5'!$A$35:$A$60,'CSP5'!$B$35:$S$60,'Fuel Pressure Calc'!C20,'Main Injection'!C$4)</f>
        <v>0</v>
      </c>
      <c r="D20" s="5">
        <f>_xll.Interp2dTab(-1,0,'CSP5'!$B$34:$S$34,'CSP5'!$A$35:$A$60,'CSP5'!$B$35:$S$60,'Fuel Pressure Calc'!D20,'Main Injection'!D$4)</f>
        <v>273.57580799999999</v>
      </c>
      <c r="E20" s="5">
        <f>_xll.Interp2dTab(-1,0,'CSP5'!$B$34:$S$34,'CSP5'!$A$35:$A$60,'CSP5'!$B$35:$S$60,'Fuel Pressure Calc'!E20,'Main Injection'!E$4)</f>
        <v>366.001216</v>
      </c>
      <c r="F20" s="5">
        <f>_xll.Interp2dTab(-1,0,'CSP5'!$B$34:$S$34,'CSP5'!$A$35:$A$60,'CSP5'!$B$35:$S$60,'Fuel Pressure Calc'!F20,'Main Injection'!F$4)</f>
        <v>419.59603200000004</v>
      </c>
      <c r="G20" s="5">
        <f>_xll.Interp2dTab(-1,0,'CSP5'!$B$34:$S$34,'CSP5'!$A$35:$A$60,'CSP5'!$B$35:$S$60,'Fuel Pressure Calc'!G20,'Main Injection'!G$4)</f>
        <v>548.57573600000001</v>
      </c>
      <c r="H20" s="5">
        <f>_xll.Interp2dTab(-1,0,'CSP5'!$B$34:$S$34,'CSP5'!$A$35:$A$60,'CSP5'!$B$35:$S$60,'Fuel Pressure Calc'!H20,'Main Injection'!H$4)</f>
        <v>700.98638222222235</v>
      </c>
      <c r="I20" s="5">
        <f>_xll.Interp2dTab(-1,0,'CSP5'!$B$34:$S$34,'CSP5'!$A$35:$A$60,'CSP5'!$B$35:$S$60,'Fuel Pressure Calc'!I20,'Main Injection'!I$4)</f>
        <v>883.60839199999998</v>
      </c>
      <c r="J20" s="5">
        <f>_xll.Interp2dTab(-1,0,'CSP5'!$B$34:$S$34,'CSP5'!$A$35:$A$60,'CSP5'!$B$35:$S$60,'Fuel Pressure Calc'!J20,'Main Injection'!J$4)</f>
        <v>1048.9035759999999</v>
      </c>
      <c r="K20" s="5">
        <f>_xll.Interp2dTab(-1,0,'CSP5'!$B$34:$S$34,'CSP5'!$A$35:$A$60,'CSP5'!$B$35:$S$60,'Fuel Pressure Calc'!K20,'Main Injection'!K$4)</f>
        <v>1211.647696</v>
      </c>
      <c r="L20" s="5">
        <f>_xll.Interp2dTab(-1,0,'CSP5'!$B$34:$S$34,'CSP5'!$A$35:$A$60,'CSP5'!$B$35:$S$60,'Fuel Pressure Calc'!L20,'Main Injection'!L$4)</f>
        <v>1345.5092480000003</v>
      </c>
      <c r="M20" s="5">
        <f>_xll.Interp2dTab(-1,0,'CSP5'!$B$34:$S$34,'CSP5'!$A$35:$A$60,'CSP5'!$B$35:$S$60,'Fuel Pressure Calc'!M20,'Main Injection'!M$4)</f>
        <v>1548.5326640000001</v>
      </c>
      <c r="N20" s="5">
        <f>_xll.Interp2dTab(-1,0,'CSP5'!$B$34:$S$34,'CSP5'!$A$35:$A$60,'CSP5'!$B$35:$S$60,'Fuel Pressure Calc'!N20,'Main Injection'!N$4)</f>
        <v>1701.1261280000001</v>
      </c>
      <c r="O20" s="5">
        <f>_xll.Interp2dTab(-1,0,'CSP5'!$B$34:$S$34,'CSP5'!$A$35:$A$60,'CSP5'!$B$35:$S$60,'Fuel Pressure Calc'!O20,'Main Injection'!O$4)</f>
        <v>1777.1227079999999</v>
      </c>
      <c r="P20" s="5">
        <f>_xll.Interp2dTab(-1,0,'CSP5'!$B$34:$S$34,'CSP5'!$A$35:$A$60,'CSP5'!$B$35:$S$60,'Fuel Pressure Calc'!P20,'Main Injection'!P$4)</f>
        <v>1853.1192880000001</v>
      </c>
      <c r="Q20" s="5">
        <f>_xll.Interp2dTab(-1,0,'CSP5'!$B$34:$S$34,'CSP5'!$A$35:$A$60,'CSP5'!$B$35:$S$60,'Fuel Pressure Calc'!Q20,'Main Injection'!Q$4)</f>
        <v>1929.1158680000003</v>
      </c>
      <c r="R20" s="5">
        <f>_xll.Interp2dTab(-1,0,'CSP5'!$B$34:$S$34,'CSP5'!$A$35:$A$60,'CSP5'!$B$35:$S$60,'Fuel Pressure Calc'!R20,'Main Injection'!R$4)</f>
        <v>2005.1124480000001</v>
      </c>
      <c r="S20" s="16">
        <f t="shared" si="3"/>
        <v>2005.1124480000001</v>
      </c>
      <c r="U20" s="8">
        <f>'CSP5'!$A$184</f>
        <v>2900</v>
      </c>
      <c r="V20" s="16">
        <f t="shared" si="4"/>
        <v>1.6467533757931951</v>
      </c>
      <c r="W20" s="5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1.6467533757931951</v>
      </c>
      <c r="X20" s="5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1.6467533757931951</v>
      </c>
      <c r="Y20" s="5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1.6467533757931951</v>
      </c>
      <c r="Z20" s="5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1.5201702639280188</v>
      </c>
      <c r="AA20" s="5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1.4885244859617246</v>
      </c>
      <c r="AB20" s="5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1.4885244859617246</v>
      </c>
      <c r="AC20" s="5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1.4885244859617246</v>
      </c>
      <c r="AD20" s="5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1.3606626961890211</v>
      </c>
      <c r="AE20" s="5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0.60947453124988726</v>
      </c>
      <c r="AF20" s="5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0.60947453124988726</v>
      </c>
      <c r="AG20" s="5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0.37213119650268117</v>
      </c>
      <c r="AH20" s="5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0.29301675158694573</v>
      </c>
      <c r="AI20" s="5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0.29301675158694596</v>
      </c>
      <c r="AJ20" s="5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0.2930167515869454</v>
      </c>
      <c r="AK20" s="5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0.2930167515869454</v>
      </c>
      <c r="AL20" s="5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0.29301675158694651</v>
      </c>
      <c r="AM20" s="16">
        <f t="shared" si="5"/>
        <v>0.29301675158694651</v>
      </c>
    </row>
    <row r="21" spans="1:39" s="5" customFormat="1" x14ac:dyDescent="0.25">
      <c r="A21" s="8">
        <f>'CSP5'!$A$185</f>
        <v>3000</v>
      </c>
      <c r="B21" s="16">
        <f t="shared" si="2"/>
        <v>0</v>
      </c>
      <c r="C21" s="5">
        <f>_xll.Interp2dTab(-1,0,'CSP5'!$B$34:$S$34,'CSP5'!$A$35:$A$60,'CSP5'!$B$35:$S$60,'Fuel Pressure Calc'!C21,'Main Injection'!C$4)</f>
        <v>0</v>
      </c>
      <c r="D21" s="5">
        <f>_xll.Interp2dTab(-1,0,'CSP5'!$B$34:$S$34,'CSP5'!$A$35:$A$60,'CSP5'!$B$35:$S$60,'Fuel Pressure Calc'!D21,'Main Injection'!D$4)</f>
        <v>279.20432</v>
      </c>
      <c r="E21" s="5">
        <f>_xll.Interp2dTab(-1,0,'CSP5'!$B$34:$S$34,'CSP5'!$A$35:$A$60,'CSP5'!$B$35:$S$60,'Fuel Pressure Calc'!E21,'Main Injection'!E$4)</f>
        <v>345.19423999999998</v>
      </c>
      <c r="F21" s="5">
        <f>_xll.Interp2dTab(-1,0,'CSP5'!$B$34:$S$34,'CSP5'!$A$35:$A$60,'CSP5'!$B$35:$S$60,'Fuel Pressure Calc'!F21,'Main Injection'!F$4)</f>
        <v>407.19236799999999</v>
      </c>
      <c r="G21" s="5">
        <f>_xll.Interp2dTab(-1,0,'CSP5'!$B$34:$S$34,'CSP5'!$A$35:$A$60,'CSP5'!$B$35:$S$60,'Fuel Pressure Calc'!G21,'Main Injection'!G$4)</f>
        <v>514.862256</v>
      </c>
      <c r="H21" s="5">
        <f>_xll.Interp2dTab(-1,0,'CSP5'!$B$34:$S$34,'CSP5'!$A$35:$A$60,'CSP5'!$B$35:$S$60,'Fuel Pressure Calc'!H21,'Main Injection'!H$4)</f>
        <v>682.19249777777782</v>
      </c>
      <c r="I21" s="5">
        <f>_xll.Interp2dTab(-1,0,'CSP5'!$B$34:$S$34,'CSP5'!$A$35:$A$60,'CSP5'!$B$35:$S$60,'Fuel Pressure Calc'!I21,'Main Injection'!I$4)</f>
        <v>846.46313999999995</v>
      </c>
      <c r="J21" s="5">
        <f>_xll.Interp2dTab(-1,0,'CSP5'!$B$34:$S$34,'CSP5'!$A$35:$A$60,'CSP5'!$B$35:$S$60,'Fuel Pressure Calc'!J21,'Main Injection'!J$4)</f>
        <v>1007.4563000000001</v>
      </c>
      <c r="K21" s="5">
        <f>_xll.Interp2dTab(-1,0,'CSP5'!$B$34:$S$34,'CSP5'!$A$35:$A$60,'CSP5'!$B$35:$S$60,'Fuel Pressure Calc'!K21,'Main Injection'!K$4)</f>
        <v>1164.94946</v>
      </c>
      <c r="L21" s="5">
        <f>_xll.Interp2dTab(-1,0,'CSP5'!$B$34:$S$34,'CSP5'!$A$35:$A$60,'CSP5'!$B$35:$S$60,'Fuel Pressure Calc'!L21,'Main Injection'!L$4)</f>
        <v>1318.94262</v>
      </c>
      <c r="M21" s="5">
        <f>_xll.Interp2dTab(-1,0,'CSP5'!$B$34:$S$34,'CSP5'!$A$35:$A$60,'CSP5'!$B$35:$S$60,'Fuel Pressure Calc'!M21,'Main Injection'!M$4)</f>
        <v>1548.5326640000001</v>
      </c>
      <c r="N21" s="5">
        <f>_xll.Interp2dTab(-1,0,'CSP5'!$B$34:$S$34,'CSP5'!$A$35:$A$60,'CSP5'!$B$35:$S$60,'Fuel Pressure Calc'!N21,'Main Injection'!N$4)</f>
        <v>1701.1261280000001</v>
      </c>
      <c r="O21" s="5">
        <f>_xll.Interp2dTab(-1,0,'CSP5'!$B$34:$S$34,'CSP5'!$A$35:$A$60,'CSP5'!$B$35:$S$60,'Fuel Pressure Calc'!O21,'Main Injection'!O$4)</f>
        <v>1777.1227079999999</v>
      </c>
      <c r="P21" s="5">
        <f>_xll.Interp2dTab(-1,0,'CSP5'!$B$34:$S$34,'CSP5'!$A$35:$A$60,'CSP5'!$B$35:$S$60,'Fuel Pressure Calc'!P21,'Main Injection'!P$4)</f>
        <v>1853.1192880000001</v>
      </c>
      <c r="Q21" s="5">
        <f>_xll.Interp2dTab(-1,0,'CSP5'!$B$34:$S$34,'CSP5'!$A$35:$A$60,'CSP5'!$B$35:$S$60,'Fuel Pressure Calc'!Q21,'Main Injection'!Q$4)</f>
        <v>1929.1158680000003</v>
      </c>
      <c r="R21" s="5">
        <f>_xll.Interp2dTab(-1,0,'CSP5'!$B$34:$S$34,'CSP5'!$A$35:$A$60,'CSP5'!$B$35:$S$60,'Fuel Pressure Calc'!R21,'Main Injection'!R$4)</f>
        <v>2005.1124480000001</v>
      </c>
      <c r="S21" s="16">
        <f t="shared" si="3"/>
        <v>2005.1124480000001</v>
      </c>
      <c r="U21" s="8">
        <f>'CSP5'!$A$185</f>
        <v>3000</v>
      </c>
      <c r="V21" s="16">
        <f t="shared" si="4"/>
        <v>1.8049822656246661</v>
      </c>
      <c r="W21" s="5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1.8049822656246661</v>
      </c>
      <c r="X21" s="5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1.8049822656246661</v>
      </c>
      <c r="Y21" s="5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1.8049822656246661</v>
      </c>
      <c r="Z21" s="5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1.5518160418943128</v>
      </c>
      <c r="AA21" s="5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1.4885244859617246</v>
      </c>
      <c r="AB21" s="5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1.4885244859617246</v>
      </c>
      <c r="AC21" s="5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1.4885244859617246</v>
      </c>
      <c r="AD21" s="5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1.4885244859617246</v>
      </c>
      <c r="AE21" s="5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0.60947453124988726</v>
      </c>
      <c r="AF21" s="5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0.60947453124988726</v>
      </c>
      <c r="AG21" s="5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0.37213119650268117</v>
      </c>
      <c r="AH21" s="5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0.29301675158694584</v>
      </c>
      <c r="AI21" s="5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0.29301675158694596</v>
      </c>
      <c r="AJ21" s="5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0.2930167515869454</v>
      </c>
      <c r="AK21" s="5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0.2930167515869454</v>
      </c>
      <c r="AL21" s="5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0.29301675158694651</v>
      </c>
      <c r="AM21" s="16">
        <f t="shared" si="5"/>
        <v>0.29301675158694651</v>
      </c>
    </row>
    <row r="22" spans="1:39" s="5" customFormat="1" x14ac:dyDescent="0.25">
      <c r="A22" s="8">
        <f>'CSP5'!$A$186</f>
        <v>3200</v>
      </c>
      <c r="B22" s="16">
        <f t="shared" si="2"/>
        <v>0</v>
      </c>
      <c r="C22" s="5">
        <f>_xll.Interp2dTab(-1,0,'CSP5'!$B$34:$S$34,'CSP5'!$A$35:$A$60,'CSP5'!$B$35:$S$60,'Fuel Pressure Calc'!C22,'Main Injection'!C$4)</f>
        <v>0</v>
      </c>
      <c r="D22" s="5">
        <f>_xll.Interp2dTab(-1,0,'CSP5'!$B$34:$S$34,'CSP5'!$A$35:$A$60,'CSP5'!$B$35:$S$60,'Fuel Pressure Calc'!D22,'Main Injection'!D$4)</f>
        <v>279.20432</v>
      </c>
      <c r="E22" s="5">
        <f>_xll.Interp2dTab(-1,0,'CSP5'!$B$34:$S$34,'CSP5'!$A$35:$A$60,'CSP5'!$B$35:$S$60,'Fuel Pressure Calc'!E22,'Main Injection'!E$4)</f>
        <v>345.19423999999998</v>
      </c>
      <c r="F22" s="5">
        <f>_xll.Interp2dTab(-1,0,'CSP5'!$B$34:$S$34,'CSP5'!$A$35:$A$60,'CSP5'!$B$35:$S$60,'Fuel Pressure Calc'!F22,'Main Injection'!F$4)</f>
        <v>407.19236799999999</v>
      </c>
      <c r="G22" s="5">
        <f>_xll.Interp2dTab(-1,0,'CSP5'!$B$34:$S$34,'CSP5'!$A$35:$A$60,'CSP5'!$B$35:$S$60,'Fuel Pressure Calc'!G22,'Main Injection'!G$4)</f>
        <v>498.08774400000004</v>
      </c>
      <c r="H22" s="5">
        <f>_xll.Interp2dTab(-1,0,'CSP5'!$B$34:$S$34,'CSP5'!$A$35:$A$60,'CSP5'!$B$35:$S$60,'Fuel Pressure Calc'!H22,'Main Injection'!H$4)</f>
        <v>682.19249777777782</v>
      </c>
      <c r="I22" s="5">
        <f>_xll.Interp2dTab(-1,0,'CSP5'!$B$34:$S$34,'CSP5'!$A$35:$A$60,'CSP5'!$B$35:$S$60,'Fuel Pressure Calc'!I22,'Main Injection'!I$4)</f>
        <v>846.46313999999995</v>
      </c>
      <c r="J22" s="5">
        <f>_xll.Interp2dTab(-1,0,'CSP5'!$B$34:$S$34,'CSP5'!$A$35:$A$60,'CSP5'!$B$35:$S$60,'Fuel Pressure Calc'!J22,'Main Injection'!J$4)</f>
        <v>1007.4563000000001</v>
      </c>
      <c r="K22" s="5">
        <f>_xll.Interp2dTab(-1,0,'CSP5'!$B$34:$S$34,'CSP5'!$A$35:$A$60,'CSP5'!$B$35:$S$60,'Fuel Pressure Calc'!K22,'Main Injection'!K$4)</f>
        <v>1164.94946</v>
      </c>
      <c r="L22" s="5">
        <f>_xll.Interp2dTab(-1,0,'CSP5'!$B$34:$S$34,'CSP5'!$A$35:$A$60,'CSP5'!$B$35:$S$60,'Fuel Pressure Calc'!L22,'Main Injection'!L$4)</f>
        <v>1318.94262</v>
      </c>
      <c r="M22" s="5">
        <f>_xll.Interp2dTab(-1,0,'CSP5'!$B$34:$S$34,'CSP5'!$A$35:$A$60,'CSP5'!$B$35:$S$60,'Fuel Pressure Calc'!M22,'Main Injection'!M$4)</f>
        <v>1548.5326640000001</v>
      </c>
      <c r="N22" s="5">
        <f>_xll.Interp2dTab(-1,0,'CSP5'!$B$34:$S$34,'CSP5'!$A$35:$A$60,'CSP5'!$B$35:$S$60,'Fuel Pressure Calc'!N22,'Main Injection'!N$4)</f>
        <v>1701.1261280000001</v>
      </c>
      <c r="O22" s="5">
        <f>_xll.Interp2dTab(-1,0,'CSP5'!$B$34:$S$34,'CSP5'!$A$35:$A$60,'CSP5'!$B$35:$S$60,'Fuel Pressure Calc'!O22,'Main Injection'!O$4)</f>
        <v>1777.1227079999999</v>
      </c>
      <c r="P22" s="5">
        <f>_xll.Interp2dTab(-1,0,'CSP5'!$B$34:$S$34,'CSP5'!$A$35:$A$60,'CSP5'!$B$35:$S$60,'Fuel Pressure Calc'!P22,'Main Injection'!P$4)</f>
        <v>1853.1192880000001</v>
      </c>
      <c r="Q22" s="5">
        <f>_xll.Interp2dTab(-1,0,'CSP5'!$B$34:$S$34,'CSP5'!$A$35:$A$60,'CSP5'!$B$35:$S$60,'Fuel Pressure Calc'!Q22,'Main Injection'!Q$4)</f>
        <v>1929.1158680000003</v>
      </c>
      <c r="R22" s="5">
        <f>_xll.Interp2dTab(-1,0,'CSP5'!$B$34:$S$34,'CSP5'!$A$35:$A$60,'CSP5'!$B$35:$S$60,'Fuel Pressure Calc'!R22,'Main Injection'!R$4)</f>
        <v>2005.1124480000001</v>
      </c>
      <c r="S22" s="16">
        <f t="shared" si="3"/>
        <v>2005.1124480000001</v>
      </c>
      <c r="U22" s="8">
        <f>'CSP5'!$A$186</f>
        <v>3200</v>
      </c>
      <c r="V22" s="16">
        <f t="shared" si="4"/>
        <v>1.8049822656246661</v>
      </c>
      <c r="W22" s="5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1.8049822656246661</v>
      </c>
      <c r="X22" s="5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1.8049822656246661</v>
      </c>
      <c r="Y22" s="5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1.8049822656246661</v>
      </c>
      <c r="Z22" s="5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1.8049822656246661</v>
      </c>
      <c r="AA22" s="5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1.8049822656246661</v>
      </c>
      <c r="AB22" s="5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1.8049822656246661</v>
      </c>
      <c r="AC22" s="5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1.8049822656246661</v>
      </c>
      <c r="AD22" s="5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2.348395008544566</v>
      </c>
      <c r="AE22" s="5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1.3420161601764184</v>
      </c>
      <c r="AF22" s="5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0.60947453124988726</v>
      </c>
      <c r="AG22" s="5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0.37213119650268117</v>
      </c>
      <c r="AH22" s="5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0.29301675158694584</v>
      </c>
      <c r="AI22" s="5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0.29301675158694596</v>
      </c>
      <c r="AJ22" s="5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0.2930167515869454</v>
      </c>
      <c r="AK22" s="5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0.2930167515869454</v>
      </c>
      <c r="AL22" s="5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0.29301675158694651</v>
      </c>
      <c r="AM22" s="16">
        <f t="shared" si="5"/>
        <v>0.29301675158694651</v>
      </c>
    </row>
    <row r="23" spans="1:39" s="5" customFormat="1" x14ac:dyDescent="0.25">
      <c r="A23" s="8">
        <f>'CSP5'!$A$187</f>
        <v>3300</v>
      </c>
      <c r="B23" s="16">
        <f t="shared" si="2"/>
        <v>0</v>
      </c>
      <c r="C23" s="5">
        <f>_xll.Interp2dTab(-1,0,'CSP5'!$B$34:$S$34,'CSP5'!$A$35:$A$60,'CSP5'!$B$35:$S$60,'Fuel Pressure Calc'!C23,'Main Injection'!C$4)</f>
        <v>0</v>
      </c>
      <c r="D23" s="5">
        <f>_xll.Interp2dTab(-1,0,'CSP5'!$B$34:$S$34,'CSP5'!$A$35:$A$60,'CSP5'!$B$35:$S$60,'Fuel Pressure Calc'!D23,'Main Injection'!D$4)</f>
        <v>279.20432</v>
      </c>
      <c r="E23" s="5">
        <f>_xll.Interp2dTab(-1,0,'CSP5'!$B$34:$S$34,'CSP5'!$A$35:$A$60,'CSP5'!$B$35:$S$60,'Fuel Pressure Calc'!E23,'Main Injection'!E$4)</f>
        <v>348.6605653333333</v>
      </c>
      <c r="F23" s="5">
        <f>_xll.Interp2dTab(-1,0,'CSP5'!$B$34:$S$34,'CSP5'!$A$35:$A$60,'CSP5'!$B$35:$S$60,'Fuel Pressure Calc'!F23,'Main Injection'!F$4)</f>
        <v>407.19236799999999</v>
      </c>
      <c r="G23" s="5">
        <f>_xll.Interp2dTab(-1,0,'CSP5'!$B$34:$S$34,'CSP5'!$A$35:$A$60,'CSP5'!$B$35:$S$60,'Fuel Pressure Calc'!G23,'Main Injection'!G$4)</f>
        <v>503.67924799999997</v>
      </c>
      <c r="H23" s="5">
        <f>_xll.Interp2dTab(-1,0,'CSP5'!$B$34:$S$34,'CSP5'!$A$35:$A$60,'CSP5'!$B$35:$S$60,'Fuel Pressure Calc'!H23,'Main Injection'!H$4)</f>
        <v>694.65178074074061</v>
      </c>
      <c r="I23" s="5">
        <f>_xll.Interp2dTab(-1,0,'CSP5'!$B$34:$S$34,'CSP5'!$A$35:$A$60,'CSP5'!$B$35:$S$60,'Fuel Pressure Calc'!I23,'Main Injection'!I$4)</f>
        <v>858.83181866666666</v>
      </c>
      <c r="J23" s="5">
        <f>_xll.Interp2dTab(-1,0,'CSP5'!$B$34:$S$34,'CSP5'!$A$35:$A$60,'CSP5'!$B$35:$S$60,'Fuel Pressure Calc'!J23,'Main Injection'!J$4)</f>
        <v>1021.2591893333333</v>
      </c>
      <c r="K23" s="5">
        <f>_xll.Interp2dTab(-1,0,'CSP5'!$B$34:$S$34,'CSP5'!$A$35:$A$60,'CSP5'!$B$35:$S$60,'Fuel Pressure Calc'!K23,'Main Injection'!K$4)</f>
        <v>1180.5019093333333</v>
      </c>
      <c r="L23" s="5">
        <f>_xll.Interp2dTab(-1,0,'CSP5'!$B$34:$S$34,'CSP5'!$A$35:$A$60,'CSP5'!$B$35:$S$60,'Fuel Pressure Calc'!L23,'Main Injection'!L$4)</f>
        <v>1336.5599786666667</v>
      </c>
      <c r="M23" s="5">
        <f>_xll.Interp2dTab(-1,0,'CSP5'!$B$34:$S$34,'CSP5'!$A$35:$A$60,'CSP5'!$B$35:$S$60,'Fuel Pressure Calc'!M23,'Main Injection'!M$4)</f>
        <v>1568.682773333333</v>
      </c>
      <c r="N23" s="5">
        <f>_xll.Interp2dTab(-1,0,'CSP5'!$B$34:$S$34,'CSP5'!$A$35:$A$60,'CSP5'!$B$35:$S$60,'Fuel Pressure Calc'!N23,'Main Injection'!N$4)</f>
        <v>1722.7765333333332</v>
      </c>
      <c r="O23" s="5">
        <f>_xll.Interp2dTab(-1,0,'CSP5'!$B$34:$S$34,'CSP5'!$A$35:$A$60,'CSP5'!$B$35:$S$60,'Fuel Pressure Calc'!O23,'Main Injection'!O$4)</f>
        <v>1799.6395946666667</v>
      </c>
      <c r="P23" s="5">
        <f>_xll.Interp2dTab(-1,0,'CSP5'!$B$34:$S$34,'CSP5'!$A$35:$A$60,'CSP5'!$B$35:$S$60,'Fuel Pressure Calc'!P23,'Main Injection'!P$4)</f>
        <v>1876.5026560000001</v>
      </c>
      <c r="Q23" s="5">
        <f>_xll.Interp2dTab(-1,0,'CSP5'!$B$34:$S$34,'CSP5'!$A$35:$A$60,'CSP5'!$B$35:$S$60,'Fuel Pressure Calc'!Q23,'Main Injection'!Q$4)</f>
        <v>1953.3657173333331</v>
      </c>
      <c r="R23" s="5">
        <f>_xll.Interp2dTab(-1,0,'CSP5'!$B$34:$S$34,'CSP5'!$A$35:$A$60,'CSP5'!$B$35:$S$60,'Fuel Pressure Calc'!R23,'Main Injection'!R$4)</f>
        <v>2030.2287786666666</v>
      </c>
      <c r="S23" s="16">
        <f t="shared" si="3"/>
        <v>2030.2287786666666</v>
      </c>
      <c r="U23" s="8">
        <f>'CSP5'!$A$187</f>
        <v>3300</v>
      </c>
      <c r="V23" s="16">
        <f t="shared" si="4"/>
        <v>1.8049822656246661</v>
      </c>
      <c r="W23" s="5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1.8049822656246661</v>
      </c>
      <c r="X23" s="5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1.8049822656246703</v>
      </c>
      <c r="Y23" s="5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1.8049822656246746</v>
      </c>
      <c r="Z23" s="5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1.8049822656246577</v>
      </c>
      <c r="AA23" s="5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1.804982265624649</v>
      </c>
      <c r="AB23" s="5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1.8049822656246661</v>
      </c>
      <c r="AC23" s="5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1.8049822656246661</v>
      </c>
      <c r="AD23" s="5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2.3483950085445882</v>
      </c>
      <c r="AE23" s="5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1.3420161601764267</v>
      </c>
      <c r="AF23" s="5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0.60947453124988726</v>
      </c>
      <c r="AG23" s="5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0.37213119650268089</v>
      </c>
      <c r="AH23" s="5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0.2930167515869454</v>
      </c>
      <c r="AI23" s="5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0.29301675158692836</v>
      </c>
      <c r="AJ23" s="5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0.29301675158692836</v>
      </c>
      <c r="AK23" s="5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0.29301675158692836</v>
      </c>
      <c r="AL23" s="5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0.29301675158686014</v>
      </c>
      <c r="AM23" s="16">
        <f t="shared" si="5"/>
        <v>0.29301675158686014</v>
      </c>
    </row>
    <row r="24" spans="1:39" s="5" customFormat="1" x14ac:dyDescent="0.25">
      <c r="A24" s="8">
        <f>'CSP5'!$A$188</f>
        <v>3500</v>
      </c>
      <c r="B24" s="16">
        <f t="shared" si="2"/>
        <v>0</v>
      </c>
      <c r="C24" s="5">
        <f>_xll.Interp2dTab(-1,0,'CSP5'!$B$34:$S$34,'CSP5'!$A$35:$A$60,'CSP5'!$B$35:$S$60,'Fuel Pressure Calc'!C24,'Main Injection'!C$4)</f>
        <v>0</v>
      </c>
      <c r="D24" s="5">
        <f>_xll.Interp2dTab(-1,0,'CSP5'!$B$34:$S$34,'CSP5'!$A$35:$A$60,'CSP5'!$B$35:$S$60,'Fuel Pressure Calc'!D24,'Main Injection'!D$4)</f>
        <v>279.20432</v>
      </c>
      <c r="E24" s="5">
        <f>_xll.Interp2dTab(-1,0,'CSP5'!$B$34:$S$34,'CSP5'!$A$35:$A$60,'CSP5'!$B$35:$S$60,'Fuel Pressure Calc'!E24,'Main Injection'!E$4)</f>
        <v>355.59667200000001</v>
      </c>
      <c r="F24" s="5">
        <f>_xll.Interp2dTab(-1,0,'CSP5'!$B$34:$S$34,'CSP5'!$A$35:$A$60,'CSP5'!$B$35:$S$60,'Fuel Pressure Calc'!F24,'Main Injection'!F$4)</f>
        <v>407.19236799999999</v>
      </c>
      <c r="G24" s="5">
        <f>_xll.Interp2dTab(-1,0,'CSP5'!$B$34:$S$34,'CSP5'!$A$35:$A$60,'CSP5'!$B$35:$S$60,'Fuel Pressure Calc'!G24,'Main Injection'!G$4)</f>
        <v>514.862256</v>
      </c>
      <c r="H24" s="5">
        <f>_xll.Interp2dTab(-1,0,'CSP5'!$B$34:$S$34,'CSP5'!$A$35:$A$60,'CSP5'!$B$35:$S$60,'Fuel Pressure Calc'!H24,'Main Injection'!H$4)</f>
        <v>719.62472888888897</v>
      </c>
      <c r="I24" s="5">
        <f>_xll.Interp2dTab(-1,0,'CSP5'!$B$34:$S$34,'CSP5'!$A$35:$A$60,'CSP5'!$B$35:$S$60,'Fuel Pressure Calc'!I24,'Main Injection'!I$4)</f>
        <v>883.60839199999998</v>
      </c>
      <c r="J24" s="5">
        <f>_xll.Interp2dTab(-1,0,'CSP5'!$B$34:$S$34,'CSP5'!$A$35:$A$60,'CSP5'!$B$35:$S$60,'Fuel Pressure Calc'!J24,'Main Injection'!J$4)</f>
        <v>1048.9035759999999</v>
      </c>
      <c r="K24" s="5">
        <f>_xll.Interp2dTab(-1,0,'CSP5'!$B$34:$S$34,'CSP5'!$A$35:$A$60,'CSP5'!$B$35:$S$60,'Fuel Pressure Calc'!K24,'Main Injection'!K$4)</f>
        <v>1211.647696</v>
      </c>
      <c r="L24" s="5">
        <f>_xll.Interp2dTab(-1,0,'CSP5'!$B$34:$S$34,'CSP5'!$A$35:$A$60,'CSP5'!$B$35:$S$60,'Fuel Pressure Calc'!L24,'Main Injection'!L$4)</f>
        <v>1371.8407520000001</v>
      </c>
      <c r="M24" s="5">
        <f>_xll.Interp2dTab(-1,0,'CSP5'!$B$34:$S$34,'CSP5'!$A$35:$A$60,'CSP5'!$B$35:$S$60,'Fuel Pressure Calc'!M24,'Main Injection'!M$4)</f>
        <v>1609.03224</v>
      </c>
      <c r="N24" s="5">
        <f>_xll.Interp2dTab(-1,0,'CSP5'!$B$34:$S$34,'CSP5'!$A$35:$A$60,'CSP5'!$B$35:$S$60,'Fuel Pressure Calc'!N24,'Main Injection'!N$4)</f>
        <v>1766.1271999999999</v>
      </c>
      <c r="O24" s="5">
        <f>_xll.Interp2dTab(-1,0,'CSP5'!$B$34:$S$34,'CSP5'!$A$35:$A$60,'CSP5'!$B$35:$S$60,'Fuel Pressure Calc'!O24,'Main Injection'!O$4)</f>
        <v>1844.7242880000001</v>
      </c>
      <c r="P24" s="5">
        <f>_xll.Interp2dTab(-1,0,'CSP5'!$B$34:$S$34,'CSP5'!$A$35:$A$60,'CSP5'!$B$35:$S$60,'Fuel Pressure Calc'!P24,'Main Injection'!P$4)</f>
        <v>1923.3213759999999</v>
      </c>
      <c r="Q24" s="5">
        <f>_xll.Interp2dTab(-1,0,'CSP5'!$B$34:$S$34,'CSP5'!$A$35:$A$60,'CSP5'!$B$35:$S$60,'Fuel Pressure Calc'!Q24,'Main Injection'!Q$4)</f>
        <v>2001.9184639999999</v>
      </c>
      <c r="R24" s="5">
        <f>_xll.Interp2dTab(-1,0,'CSP5'!$B$34:$S$34,'CSP5'!$A$35:$A$60,'CSP5'!$B$35:$S$60,'Fuel Pressure Calc'!R24,'Main Injection'!R$4)</f>
        <v>2080.5155519999998</v>
      </c>
      <c r="S24" s="16">
        <f t="shared" si="3"/>
        <v>2080.5155519999998</v>
      </c>
      <c r="U24" s="8">
        <f>'CSP5'!$A$188</f>
        <v>3500</v>
      </c>
      <c r="V24" s="16">
        <f t="shared" si="4"/>
        <v>1.8049822656246661</v>
      </c>
      <c r="W24" s="5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1.8049822656246661</v>
      </c>
      <c r="X24" s="5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1.8049822656246151</v>
      </c>
      <c r="Y24" s="5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1.804982265624649</v>
      </c>
      <c r="Z24" s="5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1.8049822656246319</v>
      </c>
      <c r="AA24" s="5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1.8049822656246661</v>
      </c>
      <c r="AB24" s="5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1.804982265624598</v>
      </c>
      <c r="AC24" s="5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1.8049822656246661</v>
      </c>
      <c r="AD24" s="5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2.3483950085445668</v>
      </c>
      <c r="AE24" s="5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1.3420161601763925</v>
      </c>
      <c r="AF24" s="5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0.60947453124988726</v>
      </c>
      <c r="AG24" s="5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0.37213119650268517</v>
      </c>
      <c r="AH24" s="5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0.29301675158692836</v>
      </c>
      <c r="AI24" s="5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0.29301675158686014</v>
      </c>
      <c r="AJ24" s="5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0.29301675158699658</v>
      </c>
      <c r="AK24" s="5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0.29301675158672369</v>
      </c>
      <c r="AL24" s="5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0.29301675158699658</v>
      </c>
      <c r="AM24" s="16">
        <f t="shared" si="5"/>
        <v>0.29301675158699658</v>
      </c>
    </row>
    <row r="25" spans="1:39" s="5" customFormat="1" x14ac:dyDescent="0.25">
      <c r="A25" s="16">
        <f>'CSP5'!$A$189</f>
        <v>3501</v>
      </c>
      <c r="B25" s="16">
        <f>B24</f>
        <v>0</v>
      </c>
      <c r="C25" s="16">
        <f t="shared" ref="C25:S25" si="6">C24</f>
        <v>0</v>
      </c>
      <c r="D25" s="16">
        <f t="shared" si="6"/>
        <v>279.20432</v>
      </c>
      <c r="E25" s="16">
        <f t="shared" si="6"/>
        <v>355.59667200000001</v>
      </c>
      <c r="F25" s="16">
        <f t="shared" si="6"/>
        <v>407.19236799999999</v>
      </c>
      <c r="G25" s="16">
        <f t="shared" si="6"/>
        <v>514.862256</v>
      </c>
      <c r="H25" s="16">
        <f t="shared" si="6"/>
        <v>719.62472888888897</v>
      </c>
      <c r="I25" s="16">
        <f t="shared" si="6"/>
        <v>883.60839199999998</v>
      </c>
      <c r="J25" s="16">
        <f t="shared" si="6"/>
        <v>1048.9035759999999</v>
      </c>
      <c r="K25" s="16">
        <f t="shared" si="6"/>
        <v>1211.647696</v>
      </c>
      <c r="L25" s="16">
        <f t="shared" si="6"/>
        <v>1371.8407520000001</v>
      </c>
      <c r="M25" s="16">
        <f t="shared" si="6"/>
        <v>1609.03224</v>
      </c>
      <c r="N25" s="16">
        <f t="shared" si="6"/>
        <v>1766.1271999999999</v>
      </c>
      <c r="O25" s="16">
        <f t="shared" si="6"/>
        <v>1844.7242880000001</v>
      </c>
      <c r="P25" s="16">
        <f t="shared" si="6"/>
        <v>1923.3213759999999</v>
      </c>
      <c r="Q25" s="16">
        <f t="shared" si="6"/>
        <v>2001.9184639999999</v>
      </c>
      <c r="R25" s="16">
        <f t="shared" si="6"/>
        <v>2080.5155519999998</v>
      </c>
      <c r="S25" s="16">
        <f t="shared" si="6"/>
        <v>2080.5155519999998</v>
      </c>
      <c r="U25" s="16">
        <f>'CSP5'!$A$189</f>
        <v>3501</v>
      </c>
      <c r="V25" s="16">
        <f>V24</f>
        <v>1.8049822656246661</v>
      </c>
      <c r="W25" s="16">
        <f t="shared" ref="W25:AM25" si="7">W24</f>
        <v>1.8049822656246661</v>
      </c>
      <c r="X25" s="16">
        <f t="shared" si="7"/>
        <v>1.8049822656246151</v>
      </c>
      <c r="Y25" s="16">
        <f t="shared" si="7"/>
        <v>1.804982265624649</v>
      </c>
      <c r="Z25" s="16">
        <f t="shared" si="7"/>
        <v>1.8049822656246319</v>
      </c>
      <c r="AA25" s="16">
        <f t="shared" si="7"/>
        <v>1.8049822656246661</v>
      </c>
      <c r="AB25" s="16">
        <f t="shared" si="7"/>
        <v>1.804982265624598</v>
      </c>
      <c r="AC25" s="16">
        <f t="shared" si="7"/>
        <v>1.8049822656246661</v>
      </c>
      <c r="AD25" s="16">
        <f t="shared" si="7"/>
        <v>2.3483950085445668</v>
      </c>
      <c r="AE25" s="16">
        <f t="shared" si="7"/>
        <v>1.3420161601763925</v>
      </c>
      <c r="AF25" s="16">
        <f t="shared" si="7"/>
        <v>0.60947453124988726</v>
      </c>
      <c r="AG25" s="16">
        <f t="shared" si="7"/>
        <v>0.37213119650268517</v>
      </c>
      <c r="AH25" s="16">
        <f t="shared" si="7"/>
        <v>0.29301675158692836</v>
      </c>
      <c r="AI25" s="16">
        <f t="shared" si="7"/>
        <v>0.29301675158686014</v>
      </c>
      <c r="AJ25" s="16">
        <f t="shared" si="7"/>
        <v>0.29301675158699658</v>
      </c>
      <c r="AK25" s="16">
        <f t="shared" si="7"/>
        <v>0.29301675158672369</v>
      </c>
      <c r="AL25" s="16">
        <f t="shared" si="7"/>
        <v>0.29301675158699658</v>
      </c>
      <c r="AM25" s="16">
        <f t="shared" si="7"/>
        <v>0.29301675158699658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1" t="s">
        <v>1110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U27" s="17"/>
      <c r="V27" s="51" t="s">
        <v>1123</v>
      </c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1.9895759328</v>
      </c>
      <c r="E30" s="16">
        <f t="shared" si="8"/>
        <v>2.62632761856</v>
      </c>
      <c r="F30" s="16">
        <f t="shared" si="8"/>
        <v>3.0620563968000005</v>
      </c>
      <c r="G30" s="16">
        <f t="shared" si="8"/>
        <v>3.9251839150079997</v>
      </c>
      <c r="H30" s="16">
        <f t="shared" si="8"/>
        <v>4.8205512903679999</v>
      </c>
      <c r="I30" s="16">
        <f t="shared" si="8"/>
        <v>5.4860522630400013</v>
      </c>
      <c r="J30" s="16">
        <f t="shared" si="8"/>
        <v>6.1936937925120006</v>
      </c>
      <c r="K30" s="16">
        <f t="shared" si="8"/>
        <v>6.9041133882239984</v>
      </c>
      <c r="L30" s="16">
        <f t="shared" si="8"/>
        <v>7.6078840106880001</v>
      </c>
      <c r="M30" s="16">
        <f t="shared" si="8"/>
        <v>8.2223678419200006</v>
      </c>
      <c r="N30" s="16">
        <f t="shared" si="8"/>
        <v>9.0118074931199992</v>
      </c>
      <c r="O30" s="16">
        <f t="shared" si="8"/>
        <v>9.40281364272</v>
      </c>
      <c r="P30" s="16">
        <f t="shared" si="8"/>
        <v>9.7938197923200008</v>
      </c>
      <c r="Q30" s="16">
        <f t="shared" si="8"/>
        <v>10.18482594192</v>
      </c>
      <c r="R30" s="16">
        <f t="shared" si="8"/>
        <v>10.575832091519999</v>
      </c>
      <c r="S30" s="16">
        <f t="shared" si="8"/>
        <v>10.575832091519999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($A31*360*C6)/(60*1000000)</f>
        <v>0</v>
      </c>
      <c r="D31" s="5">
        <f t="shared" ref="D31:R31" si="10">($A31*360*D6)/(60*1000000)</f>
        <v>1.9895759328</v>
      </c>
      <c r="E31" s="5">
        <f t="shared" si="10"/>
        <v>2.62632761856</v>
      </c>
      <c r="F31" s="5">
        <f t="shared" si="10"/>
        <v>3.0620563968000005</v>
      </c>
      <c r="G31" s="5">
        <f t="shared" si="10"/>
        <v>3.9251839150079997</v>
      </c>
      <c r="H31" s="5">
        <f t="shared" si="10"/>
        <v>4.8205512903679999</v>
      </c>
      <c r="I31" s="5">
        <f t="shared" si="10"/>
        <v>5.4860522630400013</v>
      </c>
      <c r="J31" s="5">
        <f t="shared" si="10"/>
        <v>6.1936937925120006</v>
      </c>
      <c r="K31" s="5">
        <f t="shared" si="10"/>
        <v>6.9041133882239984</v>
      </c>
      <c r="L31" s="5">
        <f t="shared" si="10"/>
        <v>7.6078840106880001</v>
      </c>
      <c r="M31" s="5">
        <f t="shared" si="10"/>
        <v>8.2223678419200006</v>
      </c>
      <c r="N31" s="5">
        <f t="shared" si="10"/>
        <v>9.0118074931199992</v>
      </c>
      <c r="O31" s="5">
        <f t="shared" si="10"/>
        <v>9.40281364272</v>
      </c>
      <c r="P31" s="5">
        <f t="shared" si="10"/>
        <v>9.7938197923200008</v>
      </c>
      <c r="Q31" s="5">
        <f t="shared" si="10"/>
        <v>10.18482594192</v>
      </c>
      <c r="R31" s="5">
        <f t="shared" si="10"/>
        <v>10.575832091519999</v>
      </c>
      <c r="S31" s="16">
        <f>R31</f>
        <v>10.575832091519999</v>
      </c>
      <c r="U31" s="8">
        <f>'CSP5'!$A$170</f>
        <v>620</v>
      </c>
      <c r="V31" s="16">
        <f>W31</f>
        <v>0</v>
      </c>
      <c r="W31" s="5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5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5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5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5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5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5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5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5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5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5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5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5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5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5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5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1">C32</f>
        <v>0</v>
      </c>
      <c r="C32" s="5">
        <f t="shared" ref="C32:R32" si="12">($A32*360*C7)/(60*1000000)</f>
        <v>0</v>
      </c>
      <c r="D32" s="5">
        <f t="shared" si="12"/>
        <v>1.8819942959999998</v>
      </c>
      <c r="E32" s="5">
        <f t="shared" si="12"/>
        <v>2.6726057280000002</v>
      </c>
      <c r="F32" s="5">
        <f t="shared" si="12"/>
        <v>3.0225842399999996</v>
      </c>
      <c r="G32" s="5">
        <f t="shared" si="12"/>
        <v>3.9888523584</v>
      </c>
      <c r="H32" s="5">
        <f t="shared" si="12"/>
        <v>4.7745723583999995</v>
      </c>
      <c r="I32" s="5">
        <f t="shared" si="12"/>
        <v>5.4368938727999998</v>
      </c>
      <c r="J32" s="5">
        <f t="shared" si="12"/>
        <v>6.3194319864000006</v>
      </c>
      <c r="K32" s="5">
        <f t="shared" si="12"/>
        <v>6.895488631200001</v>
      </c>
      <c r="L32" s="5">
        <f t="shared" si="12"/>
        <v>7.7676321528000001</v>
      </c>
      <c r="M32" s="5">
        <f t="shared" si="12"/>
        <v>7.9525894031999993</v>
      </c>
      <c r="N32" s="5">
        <f t="shared" si="12"/>
        <v>8.7287271551999996</v>
      </c>
      <c r="O32" s="5">
        <f t="shared" si="12"/>
        <v>9.1070503212000009</v>
      </c>
      <c r="P32" s="5">
        <f t="shared" si="12"/>
        <v>9.4853734872000004</v>
      </c>
      <c r="Q32" s="5">
        <f t="shared" si="12"/>
        <v>9.8636966531999981</v>
      </c>
      <c r="R32" s="5">
        <f t="shared" si="12"/>
        <v>10.242019819199999</v>
      </c>
      <c r="S32" s="16">
        <f t="shared" ref="S32:S49" si="13">R32</f>
        <v>10.242019819199999</v>
      </c>
      <c r="U32" s="8">
        <f>'CSP5'!$A$171</f>
        <v>650</v>
      </c>
      <c r="V32" s="16">
        <f t="shared" ref="V32:V49" si="14">W32</f>
        <v>0</v>
      </c>
      <c r="W32" s="5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5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5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5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5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5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5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5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5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5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5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5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5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5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5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5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6">
        <f t="shared" ref="AM32:AM49" si="15">AL32</f>
        <v>0</v>
      </c>
    </row>
    <row r="33" spans="1:39" s="5" customFormat="1" x14ac:dyDescent="0.25">
      <c r="A33" s="8">
        <f>'CSP5'!$A$172</f>
        <v>800</v>
      </c>
      <c r="B33" s="16">
        <f t="shared" si="11"/>
        <v>0</v>
      </c>
      <c r="C33" s="5">
        <f t="shared" ref="C33:R33" si="16">($A33*360*C8)/(60*1000000)</f>
        <v>0</v>
      </c>
      <c r="D33" s="5">
        <f t="shared" si="16"/>
        <v>2.1063982079999999</v>
      </c>
      <c r="E33" s="5">
        <f t="shared" si="16"/>
        <v>3.0094909440000004</v>
      </c>
      <c r="F33" s="5">
        <f t="shared" si="16"/>
        <v>3.2919014399999997</v>
      </c>
      <c r="G33" s="5">
        <f t="shared" si="16"/>
        <v>4.9626791424000016</v>
      </c>
      <c r="H33" s="5">
        <f t="shared" si="16"/>
        <v>5.8139426133333325</v>
      </c>
      <c r="I33" s="5">
        <f t="shared" si="16"/>
        <v>6.6291133056000007</v>
      </c>
      <c r="J33" s="5">
        <f t="shared" si="16"/>
        <v>7.3775738880000006</v>
      </c>
      <c r="K33" s="5">
        <f t="shared" si="16"/>
        <v>8.1788815104000019</v>
      </c>
      <c r="L33" s="5">
        <f t="shared" si="16"/>
        <v>8.9069857920000004</v>
      </c>
      <c r="M33" s="5">
        <f t="shared" si="16"/>
        <v>9.9247531008000003</v>
      </c>
      <c r="N33" s="5">
        <f t="shared" si="16"/>
        <v>10.545463295999998</v>
      </c>
      <c r="O33" s="5">
        <f t="shared" si="16"/>
        <v>10.867204607999998</v>
      </c>
      <c r="P33" s="5">
        <f t="shared" si="16"/>
        <v>11.109515135999999</v>
      </c>
      <c r="Q33" s="5">
        <f t="shared" si="16"/>
        <v>11.407551360000001</v>
      </c>
      <c r="R33" s="5">
        <f t="shared" si="16"/>
        <v>11.675301888</v>
      </c>
      <c r="S33" s="16">
        <f t="shared" si="13"/>
        <v>11.675301888</v>
      </c>
      <c r="U33" s="8">
        <f>'CSP5'!$A$172</f>
        <v>800</v>
      </c>
      <c r="V33" s="16">
        <f t="shared" si="14"/>
        <v>0</v>
      </c>
      <c r="W33" s="5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5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5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5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5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5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5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5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5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5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5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5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5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5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5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5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6">
        <f t="shared" si="15"/>
        <v>0</v>
      </c>
    </row>
    <row r="34" spans="1:39" s="5" customFormat="1" x14ac:dyDescent="0.25">
      <c r="A34" s="8">
        <f>'CSP5'!$A$173</f>
        <v>1000</v>
      </c>
      <c r="B34" s="16">
        <f t="shared" si="11"/>
        <v>0</v>
      </c>
      <c r="C34" s="5">
        <f t="shared" ref="C34:R34" si="17">($A34*360*C9)/(60*1000000)</f>
        <v>0</v>
      </c>
      <c r="D34" s="5">
        <f t="shared" si="17"/>
        <v>2.30334576</v>
      </c>
      <c r="E34" s="5">
        <f t="shared" si="17"/>
        <v>3.4296933119999999</v>
      </c>
      <c r="F34" s="5">
        <f t="shared" si="17"/>
        <v>3.7426108800000004</v>
      </c>
      <c r="G34" s="5">
        <f t="shared" si="17"/>
        <v>5.0204175360000001</v>
      </c>
      <c r="H34" s="5">
        <f t="shared" si="17"/>
        <v>6.3482199466666662</v>
      </c>
      <c r="I34" s="5">
        <f t="shared" si="17"/>
        <v>7.6028427360000004</v>
      </c>
      <c r="J34" s="5">
        <f t="shared" si="17"/>
        <v>8.6559410400000001</v>
      </c>
      <c r="K34" s="5">
        <f t="shared" si="17"/>
        <v>9.6456293280000018</v>
      </c>
      <c r="L34" s="5">
        <f t="shared" si="17"/>
        <v>10.541655504</v>
      </c>
      <c r="M34" s="5">
        <f t="shared" si="17"/>
        <v>11.878753920000001</v>
      </c>
      <c r="N34" s="5">
        <f t="shared" si="17"/>
        <v>12.775656959999999</v>
      </c>
      <c r="O34" s="5">
        <f t="shared" si="17"/>
        <v>13.161407519999999</v>
      </c>
      <c r="P34" s="5">
        <f t="shared" si="17"/>
        <v>13.57898256</v>
      </c>
      <c r="Q34" s="5">
        <f t="shared" si="17"/>
        <v>13.986338304</v>
      </c>
      <c r="R34" s="5">
        <f t="shared" si="17"/>
        <v>14.383369920000002</v>
      </c>
      <c r="S34" s="16">
        <f t="shared" si="13"/>
        <v>14.383369920000002</v>
      </c>
      <c r="U34" s="8">
        <f>'CSP5'!$A$173</f>
        <v>1000</v>
      </c>
      <c r="V34" s="16">
        <f t="shared" si="14"/>
        <v>0</v>
      </c>
      <c r="W34" s="5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5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5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5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5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5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5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5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5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5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5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5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5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5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5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5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6">
        <f t="shared" si="15"/>
        <v>0</v>
      </c>
    </row>
    <row r="35" spans="1:39" s="5" customFormat="1" x14ac:dyDescent="0.25">
      <c r="A35" s="8">
        <f>'CSP5'!$A$174</f>
        <v>1200</v>
      </c>
      <c r="B35" s="16">
        <f t="shared" si="11"/>
        <v>0</v>
      </c>
      <c r="C35" s="5">
        <f t="shared" ref="C35:R35" si="18">($A35*360*C10)/(60*1000000)</f>
        <v>0</v>
      </c>
      <c r="D35" s="5">
        <f t="shared" si="18"/>
        <v>2.8994290560000002</v>
      </c>
      <c r="E35" s="5">
        <f t="shared" si="18"/>
        <v>3.6704894976000007</v>
      </c>
      <c r="F35" s="5">
        <f t="shared" si="18"/>
        <v>3.9750773760000007</v>
      </c>
      <c r="G35" s="5">
        <f t="shared" si="18"/>
        <v>5.1250387968000002</v>
      </c>
      <c r="H35" s="5">
        <f t="shared" si="18"/>
        <v>6.6752511999999991</v>
      </c>
      <c r="I35" s="5">
        <f t="shared" si="18"/>
        <v>9.0629070911999996</v>
      </c>
      <c r="J35" s="5">
        <f t="shared" si="18"/>
        <v>10.6588218816</v>
      </c>
      <c r="K35" s="5">
        <f t="shared" si="18"/>
        <v>12.114612806399998</v>
      </c>
      <c r="L35" s="5">
        <f t="shared" si="18"/>
        <v>13.538101708800001</v>
      </c>
      <c r="M35" s="5">
        <f t="shared" si="18"/>
        <v>15.603615936000001</v>
      </c>
      <c r="N35" s="5">
        <f t="shared" si="18"/>
        <v>16.999663104</v>
      </c>
      <c r="O35" s="5">
        <f t="shared" si="18"/>
        <v>17.618686214399997</v>
      </c>
      <c r="P35" s="5">
        <f t="shared" si="18"/>
        <v>18.351044006400002</v>
      </c>
      <c r="Q35" s="5">
        <f t="shared" si="18"/>
        <v>18.961233926399998</v>
      </c>
      <c r="R35" s="5">
        <f t="shared" si="18"/>
        <v>19.688848358399998</v>
      </c>
      <c r="S35" s="16">
        <f t="shared" si="13"/>
        <v>19.688848358399998</v>
      </c>
      <c r="U35" s="8">
        <f>'CSP5'!$A$174</f>
        <v>1200</v>
      </c>
      <c r="V35" s="16">
        <f t="shared" si="14"/>
        <v>0</v>
      </c>
      <c r="W35" s="5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5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5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5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5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5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5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5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5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5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5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5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5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5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5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5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6">
        <f t="shared" si="15"/>
        <v>0</v>
      </c>
    </row>
    <row r="36" spans="1:39" s="5" customFormat="1" x14ac:dyDescent="0.25">
      <c r="A36" s="8">
        <f>'CSP5'!$A$175</f>
        <v>1400</v>
      </c>
      <c r="B36" s="16">
        <f t="shared" si="11"/>
        <v>0</v>
      </c>
      <c r="C36" s="5">
        <f t="shared" ref="C36:R36" si="19">($A36*360*C11)/(60*1000000)</f>
        <v>0</v>
      </c>
      <c r="D36" s="5">
        <f t="shared" si="19"/>
        <v>3.2246840639999999</v>
      </c>
      <c r="E36" s="5">
        <f t="shared" si="19"/>
        <v>3.7393359359999998</v>
      </c>
      <c r="F36" s="5">
        <f t="shared" si="19"/>
        <v>4.3599548160000001</v>
      </c>
      <c r="G36" s="5">
        <f t="shared" si="19"/>
        <v>5.2356433920000001</v>
      </c>
      <c r="H36" s="5">
        <f t="shared" si="19"/>
        <v>7.0373634986666671</v>
      </c>
      <c r="I36" s="5">
        <f t="shared" si="19"/>
        <v>9.2564653440000004</v>
      </c>
      <c r="J36" s="5">
        <f t="shared" si="19"/>
        <v>11.124628031999999</v>
      </c>
      <c r="K36" s="5">
        <f t="shared" si="19"/>
        <v>12.826355807999999</v>
      </c>
      <c r="L36" s="5">
        <f t="shared" si="19"/>
        <v>14.573536319999999</v>
      </c>
      <c r="M36" s="5">
        <f t="shared" si="19"/>
        <v>17.245563283200003</v>
      </c>
      <c r="N36" s="5">
        <f t="shared" si="19"/>
        <v>19.058486630399997</v>
      </c>
      <c r="O36" s="5">
        <f t="shared" si="19"/>
        <v>20.0161424064</v>
      </c>
      <c r="P36" s="5">
        <f t="shared" si="19"/>
        <v>20.9917157856</v>
      </c>
      <c r="Q36" s="5">
        <f t="shared" si="19"/>
        <v>21.829254753600004</v>
      </c>
      <c r="R36" s="5">
        <f t="shared" si="19"/>
        <v>22.8148568256</v>
      </c>
      <c r="S36" s="16">
        <f t="shared" si="13"/>
        <v>22.8148568256</v>
      </c>
      <c r="U36" s="8">
        <f>'CSP5'!$A$175</f>
        <v>1400</v>
      </c>
      <c r="V36" s="16">
        <f t="shared" si="14"/>
        <v>0</v>
      </c>
      <c r="W36" s="5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5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5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5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5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5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5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5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5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5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5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5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5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5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5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5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6">
        <f t="shared" si="15"/>
        <v>0</v>
      </c>
    </row>
    <row r="37" spans="1:39" s="5" customFormat="1" x14ac:dyDescent="0.25">
      <c r="A37" s="8">
        <f>'CSP5'!$A$176</f>
        <v>1550</v>
      </c>
      <c r="B37" s="16">
        <f t="shared" si="11"/>
        <v>0</v>
      </c>
      <c r="C37" s="5">
        <f t="shared" ref="C37:R37" si="20">($A37*360*C12)/(60*1000000)</f>
        <v>0</v>
      </c>
      <c r="D37" s="5">
        <f t="shared" si="20"/>
        <v>3.2666504075999994</v>
      </c>
      <c r="E37" s="5">
        <f t="shared" si="20"/>
        <v>3.8838716544</v>
      </c>
      <c r="F37" s="5">
        <f t="shared" si="20"/>
        <v>4.5038963303999999</v>
      </c>
      <c r="G37" s="5">
        <f t="shared" si="20"/>
        <v>5.6438426399999999</v>
      </c>
      <c r="H37" s="5">
        <f t="shared" si="20"/>
        <v>7.5662133173333324</v>
      </c>
      <c r="I37" s="5">
        <f t="shared" si="20"/>
        <v>9.7648700603999981</v>
      </c>
      <c r="J37" s="5">
        <f t="shared" si="20"/>
        <v>12.433779336000001</v>
      </c>
      <c r="K37" s="5">
        <f t="shared" si="20"/>
        <v>14.392650611999999</v>
      </c>
      <c r="L37" s="5">
        <f t="shared" si="20"/>
        <v>16.2822085974</v>
      </c>
      <c r="M37" s="5">
        <f t="shared" si="20"/>
        <v>18.741420263999998</v>
      </c>
      <c r="N37" s="5">
        <f t="shared" si="20"/>
        <v>20.211178128</v>
      </c>
      <c r="O37" s="5">
        <f t="shared" si="20"/>
        <v>20.348743188600004</v>
      </c>
      <c r="P37" s="5">
        <f t="shared" si="20"/>
        <v>20.996531619599999</v>
      </c>
      <c r="Q37" s="5">
        <f t="shared" si="20"/>
        <v>21.678824371200001</v>
      </c>
      <c r="R37" s="5">
        <f t="shared" si="20"/>
        <v>22.130886360000002</v>
      </c>
      <c r="S37" s="16">
        <f t="shared" si="13"/>
        <v>22.130886360000002</v>
      </c>
      <c r="U37" s="8">
        <f>'CSP5'!$A$176</f>
        <v>1550</v>
      </c>
      <c r="V37" s="16">
        <f t="shared" si="14"/>
        <v>0</v>
      </c>
      <c r="W37" s="5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5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5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5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5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5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5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5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5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5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5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5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5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5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5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5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6">
        <f t="shared" si="15"/>
        <v>0</v>
      </c>
    </row>
    <row r="38" spans="1:39" s="5" customFormat="1" x14ac:dyDescent="0.25">
      <c r="A38" s="8">
        <f>'CSP5'!$A$177</f>
        <v>1700</v>
      </c>
      <c r="B38" s="16">
        <f t="shared" si="11"/>
        <v>0</v>
      </c>
      <c r="C38" s="5">
        <f t="shared" ref="C38:R38" si="21">($A38*360*C13)/(60*1000000)</f>
        <v>0</v>
      </c>
      <c r="D38" s="5">
        <f t="shared" si="21"/>
        <v>3.2663998559999996</v>
      </c>
      <c r="E38" s="5">
        <f t="shared" si="21"/>
        <v>4.0941553152000001</v>
      </c>
      <c r="F38" s="5">
        <f t="shared" si="21"/>
        <v>4.7972834207999995</v>
      </c>
      <c r="G38" s="5">
        <f t="shared" si="21"/>
        <v>6.0443763840000013</v>
      </c>
      <c r="H38" s="5">
        <f t="shared" si="21"/>
        <v>8.3395839653333326</v>
      </c>
      <c r="I38" s="5">
        <f t="shared" si="21"/>
        <v>10.724439364799998</v>
      </c>
      <c r="J38" s="5">
        <f t="shared" si="21"/>
        <v>13.337048352</v>
      </c>
      <c r="K38" s="5">
        <f t="shared" si="21"/>
        <v>15.436707336</v>
      </c>
      <c r="L38" s="5">
        <f t="shared" si="21"/>
        <v>17.450195088000001</v>
      </c>
      <c r="M38" s="5">
        <f t="shared" si="21"/>
        <v>19.832657232000003</v>
      </c>
      <c r="N38" s="5">
        <f t="shared" si="21"/>
        <v>21.129813427200002</v>
      </c>
      <c r="O38" s="5">
        <f t="shared" si="21"/>
        <v>21.461325218400003</v>
      </c>
      <c r="P38" s="5">
        <f t="shared" si="21"/>
        <v>22.005479999999999</v>
      </c>
      <c r="Q38" s="5">
        <f t="shared" si="21"/>
        <v>22.170582096</v>
      </c>
      <c r="R38" s="5">
        <f t="shared" si="21"/>
        <v>22.586779224000001</v>
      </c>
      <c r="S38" s="16">
        <f t="shared" si="13"/>
        <v>22.586779224000001</v>
      </c>
      <c r="U38" s="8">
        <f>'CSP5'!$A$177</f>
        <v>1700</v>
      </c>
      <c r="V38" s="16">
        <f t="shared" si="14"/>
        <v>0</v>
      </c>
      <c r="W38" s="5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5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5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5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5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5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5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5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5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5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5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5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5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5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5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5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6">
        <f t="shared" si="15"/>
        <v>0</v>
      </c>
    </row>
    <row r="39" spans="1:39" s="5" customFormat="1" x14ac:dyDescent="0.25">
      <c r="A39" s="8">
        <f>'CSP5'!$A$178</f>
        <v>1800</v>
      </c>
      <c r="B39" s="16">
        <f t="shared" si="11"/>
        <v>0</v>
      </c>
      <c r="C39" s="5">
        <f t="shared" ref="C39:R39" si="22">($A39*360*C14)/(60*1000000)</f>
        <v>0</v>
      </c>
      <c r="D39" s="5">
        <f t="shared" si="22"/>
        <v>3.2855811839999998</v>
      </c>
      <c r="E39" s="5">
        <f t="shared" si="22"/>
        <v>4.2139795967999998</v>
      </c>
      <c r="F39" s="5">
        <f t="shared" si="22"/>
        <v>5.0602185216000004</v>
      </c>
      <c r="G39" s="5">
        <f t="shared" si="22"/>
        <v>6.3048499200000006</v>
      </c>
      <c r="H39" s="5">
        <f t="shared" si="22"/>
        <v>8.9608799999999977</v>
      </c>
      <c r="I39" s="5">
        <f t="shared" si="22"/>
        <v>11.536153055999998</v>
      </c>
      <c r="J39" s="5">
        <f t="shared" si="22"/>
        <v>13.758555456000002</v>
      </c>
      <c r="K39" s="5">
        <f t="shared" si="22"/>
        <v>15.901113024000001</v>
      </c>
      <c r="L39" s="5">
        <f t="shared" si="22"/>
        <v>18.006346655999998</v>
      </c>
      <c r="M39" s="5">
        <f t="shared" si="22"/>
        <v>20.442085862399999</v>
      </c>
      <c r="N39" s="5">
        <f t="shared" si="22"/>
        <v>21.719298355199999</v>
      </c>
      <c r="O39" s="5">
        <f t="shared" si="22"/>
        <v>22.364640000000001</v>
      </c>
      <c r="P39" s="5">
        <f t="shared" si="22"/>
        <v>22.906642752</v>
      </c>
      <c r="Q39" s="5">
        <f t="shared" si="22"/>
        <v>22.511146752000002</v>
      </c>
      <c r="R39" s="5">
        <f t="shared" si="22"/>
        <v>23.041806911999995</v>
      </c>
      <c r="S39" s="16">
        <f t="shared" si="13"/>
        <v>23.041806911999995</v>
      </c>
      <c r="U39" s="8">
        <f>'CSP5'!$A$178</f>
        <v>1800</v>
      </c>
      <c r="V39" s="16">
        <f t="shared" si="14"/>
        <v>0</v>
      </c>
      <c r="W39" s="5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5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5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5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5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5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5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5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5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5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5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5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5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5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5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5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6">
        <f t="shared" si="15"/>
        <v>0</v>
      </c>
    </row>
    <row r="40" spans="1:39" s="5" customFormat="1" x14ac:dyDescent="0.25">
      <c r="A40" s="8">
        <f>'CSP5'!$A$179</f>
        <v>2000</v>
      </c>
      <c r="B40" s="16">
        <f t="shared" si="11"/>
        <v>0</v>
      </c>
      <c r="C40" s="5">
        <f t="shared" ref="C40:R40" si="23">($A40*360*C15)/(60*1000000)</f>
        <v>0</v>
      </c>
      <c r="D40" s="5">
        <f t="shared" si="23"/>
        <v>3.5157235200000003</v>
      </c>
      <c r="E40" s="5">
        <f t="shared" si="23"/>
        <v>4.5743999999999998</v>
      </c>
      <c r="F40" s="5">
        <f t="shared" si="23"/>
        <v>5.2762152960000002</v>
      </c>
      <c r="G40" s="5">
        <f t="shared" si="23"/>
        <v>6.848213760000001</v>
      </c>
      <c r="H40" s="5">
        <f t="shared" si="23"/>
        <v>9.3282626133333331</v>
      </c>
      <c r="I40" s="5">
        <f t="shared" si="23"/>
        <v>11.665602816</v>
      </c>
      <c r="J40" s="5">
        <f t="shared" si="23"/>
        <v>14.023194144</v>
      </c>
      <c r="K40" s="5">
        <f t="shared" si="23"/>
        <v>16.300552752000005</v>
      </c>
      <c r="L40" s="5">
        <f t="shared" si="23"/>
        <v>19.283692704</v>
      </c>
      <c r="M40" s="5">
        <f t="shared" si="23"/>
        <v>23.052679680000001</v>
      </c>
      <c r="N40" s="5">
        <f t="shared" si="23"/>
        <v>25.22478336</v>
      </c>
      <c r="O40" s="5">
        <f t="shared" si="23"/>
        <v>26.322815039999998</v>
      </c>
      <c r="P40" s="5">
        <f t="shared" si="23"/>
        <v>24.471296639999998</v>
      </c>
      <c r="Q40" s="5">
        <f t="shared" si="23"/>
        <v>24.896971007999998</v>
      </c>
      <c r="R40" s="5">
        <f t="shared" si="23"/>
        <v>25.509283776</v>
      </c>
      <c r="S40" s="16">
        <f t="shared" si="13"/>
        <v>25.509283776</v>
      </c>
      <c r="U40" s="8">
        <f>'CSP5'!$A$179</f>
        <v>2000</v>
      </c>
      <c r="V40" s="16">
        <f t="shared" si="14"/>
        <v>0</v>
      </c>
      <c r="W40" s="5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5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5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5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5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5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5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5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5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5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5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5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5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5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5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5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6">
        <f t="shared" si="15"/>
        <v>0</v>
      </c>
    </row>
    <row r="41" spans="1:39" s="5" customFormat="1" x14ac:dyDescent="0.25">
      <c r="A41" s="8">
        <f>'CSP5'!$A$180</f>
        <v>2200</v>
      </c>
      <c r="B41" s="16">
        <f t="shared" si="11"/>
        <v>0</v>
      </c>
      <c r="C41" s="5">
        <f t="shared" ref="C41:R41" si="24">($A41*360*C16)/(60*1000000)</f>
        <v>0</v>
      </c>
      <c r="D41" s="5">
        <f t="shared" si="24"/>
        <v>3.7446309119999994</v>
      </c>
      <c r="E41" s="5">
        <f t="shared" si="24"/>
        <v>4.9115041535999993</v>
      </c>
      <c r="F41" s="5">
        <f t="shared" si="24"/>
        <v>5.6209397376000005</v>
      </c>
      <c r="G41" s="5">
        <f t="shared" si="24"/>
        <v>7.5330351360000014</v>
      </c>
      <c r="H41" s="5">
        <f t="shared" si="24"/>
        <v>10.261088874666667</v>
      </c>
      <c r="I41" s="5">
        <f t="shared" si="24"/>
        <v>12.494771414399999</v>
      </c>
      <c r="J41" s="5">
        <f t="shared" si="24"/>
        <v>15.185686348800001</v>
      </c>
      <c r="K41" s="5">
        <f t="shared" si="24"/>
        <v>17.754845750400001</v>
      </c>
      <c r="L41" s="5">
        <f t="shared" si="24"/>
        <v>20.445117264000004</v>
      </c>
      <c r="M41" s="5">
        <f t="shared" si="24"/>
        <v>24.738096979200002</v>
      </c>
      <c r="N41" s="5">
        <f t="shared" si="24"/>
        <v>26.081932800000001</v>
      </c>
      <c r="O41" s="5">
        <f t="shared" si="24"/>
        <v>26.756361984000005</v>
      </c>
      <c r="P41" s="5">
        <f t="shared" si="24"/>
        <v>26.795327328000003</v>
      </c>
      <c r="Q41" s="5">
        <f t="shared" si="24"/>
        <v>27.194399231999999</v>
      </c>
      <c r="R41" s="5">
        <f t="shared" si="24"/>
        <v>27.963072825600001</v>
      </c>
      <c r="S41" s="16">
        <f t="shared" si="13"/>
        <v>27.963072825600001</v>
      </c>
      <c r="U41" s="8">
        <f>'CSP5'!$A$180</f>
        <v>2200</v>
      </c>
      <c r="V41" s="16">
        <f t="shared" si="14"/>
        <v>0</v>
      </c>
      <c r="W41" s="5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5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5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5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5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5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5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5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5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5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5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5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5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5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5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5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6">
        <f t="shared" si="15"/>
        <v>0</v>
      </c>
    </row>
    <row r="42" spans="1:39" s="5" customFormat="1" x14ac:dyDescent="0.25">
      <c r="A42" s="8">
        <f>'CSP5'!$A$181</f>
        <v>2400</v>
      </c>
      <c r="B42" s="16">
        <f t="shared" si="11"/>
        <v>0</v>
      </c>
      <c r="C42" s="5">
        <f t="shared" ref="C42:R42" si="25">($A42*360*C17)/(60*1000000)</f>
        <v>0</v>
      </c>
      <c r="D42" s="5">
        <f t="shared" si="25"/>
        <v>4.0205422080000002</v>
      </c>
      <c r="E42" s="5">
        <f t="shared" si="25"/>
        <v>5.3580045311999998</v>
      </c>
      <c r="F42" s="5">
        <f t="shared" si="25"/>
        <v>5.9533028351999997</v>
      </c>
      <c r="G42" s="5">
        <f t="shared" si="25"/>
        <v>8.7249392639999996</v>
      </c>
      <c r="H42" s="5">
        <f t="shared" si="25"/>
        <v>12.064051712000001</v>
      </c>
      <c r="I42" s="5">
        <f t="shared" si="25"/>
        <v>14.738464281600001</v>
      </c>
      <c r="J42" s="5">
        <f t="shared" si="25"/>
        <v>17.4312730368</v>
      </c>
      <c r="K42" s="5">
        <f t="shared" si="25"/>
        <v>20.553043622399997</v>
      </c>
      <c r="L42" s="5">
        <f t="shared" si="25"/>
        <v>22.849062451200002</v>
      </c>
      <c r="M42" s="5">
        <f t="shared" si="25"/>
        <v>26.317547596800001</v>
      </c>
      <c r="N42" s="5">
        <f t="shared" si="25"/>
        <v>26.983630079999998</v>
      </c>
      <c r="O42" s="5">
        <f t="shared" si="25"/>
        <v>28.044730368000003</v>
      </c>
      <c r="P42" s="5">
        <f t="shared" si="25"/>
        <v>28.406193408</v>
      </c>
      <c r="Q42" s="5">
        <f t="shared" si="25"/>
        <v>28.617878016000002</v>
      </c>
      <c r="R42" s="5">
        <f t="shared" si="25"/>
        <v>29.524946227200001</v>
      </c>
      <c r="S42" s="16">
        <f t="shared" si="13"/>
        <v>29.524946227200001</v>
      </c>
      <c r="U42" s="8">
        <f>'CSP5'!$A$181</f>
        <v>2400</v>
      </c>
      <c r="V42" s="16">
        <f t="shared" si="14"/>
        <v>0</v>
      </c>
      <c r="W42" s="5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5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5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5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5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5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5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5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5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5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5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5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5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5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5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5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6">
        <f t="shared" si="15"/>
        <v>0</v>
      </c>
    </row>
    <row r="43" spans="1:39" s="5" customFormat="1" x14ac:dyDescent="0.25">
      <c r="A43" s="8">
        <f>'CSP5'!$A$182</f>
        <v>2600</v>
      </c>
      <c r="B43" s="16">
        <f t="shared" si="11"/>
        <v>0</v>
      </c>
      <c r="C43" s="5">
        <f t="shared" ref="C43:R43" si="26">($A43*360*C18)/(60*1000000)</f>
        <v>0</v>
      </c>
      <c r="D43" s="5">
        <f t="shared" si="26"/>
        <v>4.2677826047999998</v>
      </c>
      <c r="E43" s="5">
        <f t="shared" si="26"/>
        <v>5.8276478207999993</v>
      </c>
      <c r="F43" s="5">
        <f t="shared" si="26"/>
        <v>6.6618085248000005</v>
      </c>
      <c r="G43" s="5">
        <f t="shared" si="26"/>
        <v>9.4520175359999996</v>
      </c>
      <c r="H43" s="5">
        <f t="shared" si="26"/>
        <v>13.004903253333332</v>
      </c>
      <c r="I43" s="5">
        <f t="shared" si="26"/>
        <v>15.966669638400001</v>
      </c>
      <c r="J43" s="5">
        <f t="shared" si="26"/>
        <v>18.8838791232</v>
      </c>
      <c r="K43" s="5">
        <f t="shared" si="26"/>
        <v>21.707489731199999</v>
      </c>
      <c r="L43" s="5">
        <f t="shared" si="26"/>
        <v>24.561285590400001</v>
      </c>
      <c r="M43" s="5">
        <f t="shared" si="26"/>
        <v>27.897219168000003</v>
      </c>
      <c r="N43" s="5">
        <f t="shared" si="26"/>
        <v>28.56598992</v>
      </c>
      <c r="O43" s="5">
        <f t="shared" si="26"/>
        <v>29.307762931199999</v>
      </c>
      <c r="P43" s="5">
        <f t="shared" si="26"/>
        <v>30.003813465599997</v>
      </c>
      <c r="Q43" s="5">
        <f t="shared" si="26"/>
        <v>30.094207540800003</v>
      </c>
      <c r="R43" s="5">
        <f t="shared" si="26"/>
        <v>31.279754188800002</v>
      </c>
      <c r="S43" s="16">
        <f t="shared" si="13"/>
        <v>31.279754188800002</v>
      </c>
      <c r="U43" s="8">
        <f>'CSP5'!$A$182</f>
        <v>2600</v>
      </c>
      <c r="V43" s="16">
        <f t="shared" si="14"/>
        <v>0</v>
      </c>
      <c r="W43" s="5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5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5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5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5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5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5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5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5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5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5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5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5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5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5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5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6">
        <f t="shared" si="15"/>
        <v>0</v>
      </c>
    </row>
    <row r="44" spans="1:39" s="5" customFormat="1" x14ac:dyDescent="0.25">
      <c r="A44" s="8">
        <f>'CSP5'!$A$183</f>
        <v>2800</v>
      </c>
      <c r="B44" s="16">
        <f t="shared" si="11"/>
        <v>0</v>
      </c>
      <c r="C44" s="5">
        <f t="shared" ref="C44:R44" si="27">($A44*360*C19)/(60*1000000)</f>
        <v>0</v>
      </c>
      <c r="D44" s="5">
        <f t="shared" si="27"/>
        <v>4.5024150528</v>
      </c>
      <c r="E44" s="5">
        <f t="shared" si="27"/>
        <v>5.8870554623999993</v>
      </c>
      <c r="F44" s="5">
        <f t="shared" si="27"/>
        <v>7.236268031999999</v>
      </c>
      <c r="G44" s="5">
        <f t="shared" si="27"/>
        <v>9.5117460480000027</v>
      </c>
      <c r="H44" s="5">
        <f t="shared" si="27"/>
        <v>12.531753173333335</v>
      </c>
      <c r="I44" s="5">
        <f t="shared" si="27"/>
        <v>15.468990633599999</v>
      </c>
      <c r="J44" s="5">
        <f t="shared" si="27"/>
        <v>18.825076972800002</v>
      </c>
      <c r="K44" s="5">
        <f t="shared" si="27"/>
        <v>21.7022866368</v>
      </c>
      <c r="L44" s="5">
        <f t="shared" si="27"/>
        <v>24.2320198848</v>
      </c>
      <c r="M44" s="5">
        <f t="shared" si="27"/>
        <v>28.048548191999995</v>
      </c>
      <c r="N44" s="5">
        <f t="shared" si="27"/>
        <v>29.127383039999998</v>
      </c>
      <c r="O44" s="5">
        <f t="shared" si="27"/>
        <v>30.426071961600002</v>
      </c>
      <c r="P44" s="5">
        <f t="shared" si="27"/>
        <v>31.132404038400001</v>
      </c>
      <c r="Q44" s="5">
        <f t="shared" si="27"/>
        <v>32.409146582400005</v>
      </c>
      <c r="R44" s="5">
        <f t="shared" si="27"/>
        <v>33.685889126399999</v>
      </c>
      <c r="S44" s="16">
        <f t="shared" si="13"/>
        <v>33.685889126399999</v>
      </c>
      <c r="U44" s="8">
        <f>'CSP5'!$A$183</f>
        <v>2800</v>
      </c>
      <c r="V44" s="16">
        <f t="shared" si="14"/>
        <v>0</v>
      </c>
      <c r="W44" s="5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5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5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5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5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5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5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5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5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5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5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5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5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5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5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5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6">
        <f t="shared" si="15"/>
        <v>0</v>
      </c>
    </row>
    <row r="45" spans="1:39" s="5" customFormat="1" x14ac:dyDescent="0.25">
      <c r="A45" s="8">
        <f>'CSP5'!$A$184</f>
        <v>2900</v>
      </c>
      <c r="B45" s="16">
        <f t="shared" si="11"/>
        <v>0</v>
      </c>
      <c r="C45" s="5">
        <f t="shared" ref="C45:R45" si="28">($A45*360*C20)/(60*1000000)</f>
        <v>0</v>
      </c>
      <c r="D45" s="5">
        <f t="shared" si="28"/>
        <v>4.7602190591999998</v>
      </c>
      <c r="E45" s="5">
        <f t="shared" si="28"/>
        <v>6.3684211584000003</v>
      </c>
      <c r="F45" s="5">
        <f t="shared" si="28"/>
        <v>7.3009709568000005</v>
      </c>
      <c r="G45" s="5">
        <f t="shared" si="28"/>
        <v>9.5452178064000002</v>
      </c>
      <c r="H45" s="5">
        <f t="shared" si="28"/>
        <v>12.197163050666669</v>
      </c>
      <c r="I45" s="5">
        <f t="shared" si="28"/>
        <v>15.3747860208</v>
      </c>
      <c r="J45" s="5">
        <f t="shared" si="28"/>
        <v>18.250922222399996</v>
      </c>
      <c r="K45" s="5">
        <f t="shared" si="28"/>
        <v>21.0826699104</v>
      </c>
      <c r="L45" s="5">
        <f t="shared" si="28"/>
        <v>23.411860915200005</v>
      </c>
      <c r="M45" s="5">
        <f t="shared" si="28"/>
        <v>26.944468353600001</v>
      </c>
      <c r="N45" s="5">
        <f t="shared" si="28"/>
        <v>29.599594627200002</v>
      </c>
      <c r="O45" s="5">
        <f t="shared" si="28"/>
        <v>30.9219351192</v>
      </c>
      <c r="P45" s="5">
        <f t="shared" si="28"/>
        <v>32.244275611200003</v>
      </c>
      <c r="Q45" s="5">
        <f t="shared" si="28"/>
        <v>33.566616103200005</v>
      </c>
      <c r="R45" s="5">
        <f t="shared" si="28"/>
        <v>34.8889565952</v>
      </c>
      <c r="S45" s="16">
        <f t="shared" si="13"/>
        <v>34.8889565952</v>
      </c>
      <c r="U45" s="8">
        <f>'CSP5'!$A$184</f>
        <v>2900</v>
      </c>
      <c r="V45" s="16">
        <f t="shared" si="14"/>
        <v>0</v>
      </c>
      <c r="W45" s="5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5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5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5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5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5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5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5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5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5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5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5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5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5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5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5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6">
        <f t="shared" si="15"/>
        <v>0</v>
      </c>
    </row>
    <row r="46" spans="1:39" s="5" customFormat="1" x14ac:dyDescent="0.25">
      <c r="A46" s="8">
        <f>'CSP5'!$A$185</f>
        <v>3000</v>
      </c>
      <c r="B46" s="16">
        <f t="shared" si="11"/>
        <v>0</v>
      </c>
      <c r="C46" s="5">
        <f t="shared" ref="C46:R46" si="29">($A46*360*C21)/(60*1000000)</f>
        <v>0</v>
      </c>
      <c r="D46" s="5">
        <f t="shared" si="29"/>
        <v>5.0256777600000007</v>
      </c>
      <c r="E46" s="5">
        <f t="shared" si="29"/>
        <v>6.21349632</v>
      </c>
      <c r="F46" s="5">
        <f t="shared" si="29"/>
        <v>7.3294626239999996</v>
      </c>
      <c r="G46" s="5">
        <f t="shared" si="29"/>
        <v>9.2675206079999999</v>
      </c>
      <c r="H46" s="5">
        <f t="shared" si="29"/>
        <v>12.27946496</v>
      </c>
      <c r="I46" s="5">
        <f t="shared" si="29"/>
        <v>15.236336519999998</v>
      </c>
      <c r="J46" s="5">
        <f t="shared" si="29"/>
        <v>18.1342134</v>
      </c>
      <c r="K46" s="5">
        <f t="shared" si="29"/>
        <v>20.96909028</v>
      </c>
      <c r="L46" s="5">
        <f t="shared" si="29"/>
        <v>23.740967160000004</v>
      </c>
      <c r="M46" s="5">
        <f t="shared" si="29"/>
        <v>27.873587952000001</v>
      </c>
      <c r="N46" s="5">
        <f t="shared" si="29"/>
        <v>30.620270304000002</v>
      </c>
      <c r="O46" s="5">
        <f t="shared" si="29"/>
        <v>31.988208743999998</v>
      </c>
      <c r="P46" s="5">
        <f t="shared" si="29"/>
        <v>33.356147184000001</v>
      </c>
      <c r="Q46" s="5">
        <f t="shared" si="29"/>
        <v>34.724085624000004</v>
      </c>
      <c r="R46" s="5">
        <f t="shared" si="29"/>
        <v>36.092024064</v>
      </c>
      <c r="S46" s="16">
        <f t="shared" si="13"/>
        <v>36.092024064</v>
      </c>
      <c r="U46" s="8">
        <f>'CSP5'!$A$185</f>
        <v>3000</v>
      </c>
      <c r="V46" s="16">
        <f t="shared" si="14"/>
        <v>0</v>
      </c>
      <c r="W46" s="5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5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5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5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5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5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5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5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5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5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5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5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5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5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5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5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6">
        <f t="shared" si="15"/>
        <v>0</v>
      </c>
    </row>
    <row r="47" spans="1:39" s="5" customFormat="1" x14ac:dyDescent="0.25">
      <c r="A47" s="8">
        <f>'CSP5'!$A$186</f>
        <v>3200</v>
      </c>
      <c r="B47" s="16">
        <f t="shared" si="11"/>
        <v>0</v>
      </c>
      <c r="C47" s="5">
        <f t="shared" ref="C47:R47" si="30">($A47*360*C22)/(60*1000000)</f>
        <v>0</v>
      </c>
      <c r="D47" s="5">
        <f t="shared" si="30"/>
        <v>5.3607229439999999</v>
      </c>
      <c r="E47" s="5">
        <f t="shared" si="30"/>
        <v>6.6277294079999995</v>
      </c>
      <c r="F47" s="5">
        <f t="shared" si="30"/>
        <v>7.8180934655999996</v>
      </c>
      <c r="G47" s="5">
        <f t="shared" si="30"/>
        <v>9.563284684800001</v>
      </c>
      <c r="H47" s="5">
        <f t="shared" si="30"/>
        <v>13.098095957333335</v>
      </c>
      <c r="I47" s="5">
        <f t="shared" si="30"/>
        <v>16.252092288</v>
      </c>
      <c r="J47" s="5">
        <f t="shared" si="30"/>
        <v>19.343160960000002</v>
      </c>
      <c r="K47" s="5">
        <f t="shared" si="30"/>
        <v>22.367029632000001</v>
      </c>
      <c r="L47" s="5">
        <f t="shared" si="30"/>
        <v>25.323698304000001</v>
      </c>
      <c r="M47" s="5">
        <f t="shared" si="30"/>
        <v>29.731827148800001</v>
      </c>
      <c r="N47" s="5">
        <f t="shared" si="30"/>
        <v>32.661621657600001</v>
      </c>
      <c r="O47" s="5">
        <f t="shared" si="30"/>
        <v>34.1207559936</v>
      </c>
      <c r="P47" s="5">
        <f t="shared" si="30"/>
        <v>35.579890329599998</v>
      </c>
      <c r="Q47" s="5">
        <f t="shared" si="30"/>
        <v>37.039024665600003</v>
      </c>
      <c r="R47" s="5">
        <f t="shared" si="30"/>
        <v>38.498159001600001</v>
      </c>
      <c r="S47" s="16">
        <f t="shared" si="13"/>
        <v>38.498159001600001</v>
      </c>
      <c r="U47" s="8">
        <f>'CSP5'!$A$186</f>
        <v>3200</v>
      </c>
      <c r="V47" s="16">
        <f t="shared" si="14"/>
        <v>0</v>
      </c>
      <c r="W47" s="5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5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5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5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5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5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5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5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5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5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5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5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5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5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5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5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6">
        <f t="shared" si="15"/>
        <v>0</v>
      </c>
    </row>
    <row r="48" spans="1:39" s="5" customFormat="1" x14ac:dyDescent="0.25">
      <c r="A48" s="8">
        <f>'CSP5'!$A$187</f>
        <v>3300</v>
      </c>
      <c r="B48" s="16">
        <f t="shared" si="11"/>
        <v>0</v>
      </c>
      <c r="C48" s="5">
        <f t="shared" ref="C48:R48" si="31">($A48*360*C23)/(60*1000000)</f>
        <v>0</v>
      </c>
      <c r="D48" s="5">
        <f t="shared" si="31"/>
        <v>5.5282455359999991</v>
      </c>
      <c r="E48" s="5">
        <f t="shared" si="31"/>
        <v>6.9034791935999991</v>
      </c>
      <c r="F48" s="5">
        <f t="shared" si="31"/>
        <v>8.0624088864000001</v>
      </c>
      <c r="G48" s="5">
        <f t="shared" si="31"/>
        <v>9.9728491103999986</v>
      </c>
      <c r="H48" s="5">
        <f t="shared" si="31"/>
        <v>13.754105258666664</v>
      </c>
      <c r="I48" s="5">
        <f t="shared" si="31"/>
        <v>17.004870009600001</v>
      </c>
      <c r="J48" s="5">
        <f t="shared" si="31"/>
        <v>20.220931948800001</v>
      </c>
      <c r="K48" s="5">
        <f t="shared" si="31"/>
        <v>23.373937804799997</v>
      </c>
      <c r="L48" s="5">
        <f t="shared" si="31"/>
        <v>26.463887577599998</v>
      </c>
      <c r="M48" s="5">
        <f t="shared" si="31"/>
        <v>31.059918911999993</v>
      </c>
      <c r="N48" s="5">
        <f t="shared" si="31"/>
        <v>34.110975359999998</v>
      </c>
      <c r="O48" s="5">
        <f t="shared" si="31"/>
        <v>35.632863974400003</v>
      </c>
      <c r="P48" s="5">
        <f t="shared" si="31"/>
        <v>37.154752588800001</v>
      </c>
      <c r="Q48" s="5">
        <f t="shared" si="31"/>
        <v>38.676641203199999</v>
      </c>
      <c r="R48" s="5">
        <f t="shared" si="31"/>
        <v>40.198529817599997</v>
      </c>
      <c r="S48" s="16">
        <f t="shared" si="13"/>
        <v>40.198529817599997</v>
      </c>
      <c r="U48" s="8">
        <f>'CSP5'!$A$187</f>
        <v>3300</v>
      </c>
      <c r="V48" s="16">
        <f t="shared" si="14"/>
        <v>0</v>
      </c>
      <c r="W48" s="5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5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5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5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5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5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5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5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5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5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5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5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5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5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5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5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6">
        <f t="shared" si="15"/>
        <v>0</v>
      </c>
    </row>
    <row r="49" spans="1:39" s="5" customFormat="1" x14ac:dyDescent="0.25">
      <c r="A49" s="8">
        <f>'CSP5'!$A$188</f>
        <v>3500</v>
      </c>
      <c r="B49" s="16">
        <f t="shared" si="11"/>
        <v>0</v>
      </c>
      <c r="C49" s="5">
        <f t="shared" ref="C49:R49" si="32">($A49*360*C24)/(60*1000000)</f>
        <v>0</v>
      </c>
      <c r="D49" s="5">
        <f t="shared" si="32"/>
        <v>5.8632907200000002</v>
      </c>
      <c r="E49" s="5">
        <f t="shared" si="32"/>
        <v>7.4675301120000004</v>
      </c>
      <c r="F49" s="5">
        <f t="shared" si="32"/>
        <v>8.551039728000001</v>
      </c>
      <c r="G49" s="5">
        <f t="shared" si="32"/>
        <v>10.812107376</v>
      </c>
      <c r="H49" s="5">
        <f t="shared" si="32"/>
        <v>15.112119306666669</v>
      </c>
      <c r="I49" s="5">
        <f t="shared" si="32"/>
        <v>18.555776232000003</v>
      </c>
      <c r="J49" s="5">
        <f t="shared" si="32"/>
        <v>22.026975096000001</v>
      </c>
      <c r="K49" s="5">
        <f t="shared" si="32"/>
        <v>25.444601616</v>
      </c>
      <c r="L49" s="5">
        <f t="shared" si="32"/>
        <v>28.808655792</v>
      </c>
      <c r="M49" s="5">
        <f t="shared" si="32"/>
        <v>33.789677040000001</v>
      </c>
      <c r="N49" s="5">
        <f t="shared" si="32"/>
        <v>37.0886712</v>
      </c>
      <c r="O49" s="5">
        <f t="shared" si="32"/>
        <v>38.739210048000004</v>
      </c>
      <c r="P49" s="5">
        <f t="shared" si="32"/>
        <v>40.389748895999993</v>
      </c>
      <c r="Q49" s="5">
        <f t="shared" si="32"/>
        <v>42.040287743999997</v>
      </c>
      <c r="R49" s="5">
        <f t="shared" si="32"/>
        <v>43.690826592000001</v>
      </c>
      <c r="S49" s="16">
        <f t="shared" si="13"/>
        <v>43.690826592000001</v>
      </c>
      <c r="U49" s="8">
        <f>'CSP5'!$A$188</f>
        <v>3500</v>
      </c>
      <c r="V49" s="16">
        <f t="shared" si="14"/>
        <v>0</v>
      </c>
      <c r="W49" s="5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5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5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5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5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5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5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5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5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5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5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5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5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5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5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5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6">
        <f t="shared" si="15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33">C49</f>
        <v>0</v>
      </c>
      <c r="D50" s="16">
        <f t="shared" si="33"/>
        <v>5.8632907200000002</v>
      </c>
      <c r="E50" s="16">
        <f t="shared" si="33"/>
        <v>7.4675301120000004</v>
      </c>
      <c r="F50" s="16">
        <f t="shared" si="33"/>
        <v>8.551039728000001</v>
      </c>
      <c r="G50" s="16">
        <f t="shared" si="33"/>
        <v>10.812107376</v>
      </c>
      <c r="H50" s="16">
        <f t="shared" si="33"/>
        <v>15.112119306666669</v>
      </c>
      <c r="I50" s="16">
        <f t="shared" si="33"/>
        <v>18.555776232000003</v>
      </c>
      <c r="J50" s="16">
        <f t="shared" si="33"/>
        <v>22.026975096000001</v>
      </c>
      <c r="K50" s="16">
        <f t="shared" si="33"/>
        <v>25.444601616</v>
      </c>
      <c r="L50" s="16">
        <f t="shared" si="33"/>
        <v>28.808655792</v>
      </c>
      <c r="M50" s="16">
        <f t="shared" si="33"/>
        <v>33.789677040000001</v>
      </c>
      <c r="N50" s="16">
        <f t="shared" si="33"/>
        <v>37.0886712</v>
      </c>
      <c r="O50" s="16">
        <f t="shared" si="33"/>
        <v>38.739210048000004</v>
      </c>
      <c r="P50" s="16">
        <f t="shared" si="33"/>
        <v>40.389748895999993</v>
      </c>
      <c r="Q50" s="16">
        <f t="shared" si="33"/>
        <v>42.040287743999997</v>
      </c>
      <c r="R50" s="16">
        <f t="shared" si="33"/>
        <v>43.690826592000001</v>
      </c>
      <c r="S50" s="16">
        <f t="shared" si="33"/>
        <v>43.690826592000001</v>
      </c>
      <c r="U50" s="16">
        <f>'CSP5'!$A$189</f>
        <v>3501</v>
      </c>
      <c r="V50" s="16">
        <f>V49</f>
        <v>0</v>
      </c>
      <c r="W50" s="16">
        <f t="shared" ref="W50:AM50" si="34">W49</f>
        <v>0</v>
      </c>
      <c r="X50" s="16">
        <f t="shared" si="34"/>
        <v>0</v>
      </c>
      <c r="Y50" s="16">
        <f t="shared" si="34"/>
        <v>0</v>
      </c>
      <c r="Z50" s="16">
        <f t="shared" si="34"/>
        <v>0</v>
      </c>
      <c r="AA50" s="16">
        <f t="shared" si="34"/>
        <v>0</v>
      </c>
      <c r="AB50" s="16">
        <f t="shared" si="34"/>
        <v>0</v>
      </c>
      <c r="AC50" s="16">
        <f t="shared" si="34"/>
        <v>0</v>
      </c>
      <c r="AD50" s="16">
        <f t="shared" si="34"/>
        <v>0</v>
      </c>
      <c r="AE50" s="16">
        <f t="shared" si="34"/>
        <v>0</v>
      </c>
      <c r="AF50" s="16">
        <f t="shared" si="34"/>
        <v>0</v>
      </c>
      <c r="AG50" s="16">
        <f t="shared" si="34"/>
        <v>0</v>
      </c>
      <c r="AH50" s="16">
        <f t="shared" si="34"/>
        <v>0</v>
      </c>
      <c r="AI50" s="16">
        <f t="shared" si="34"/>
        <v>0</v>
      </c>
      <c r="AJ50" s="16">
        <f t="shared" si="34"/>
        <v>0</v>
      </c>
      <c r="AK50" s="16">
        <f t="shared" si="34"/>
        <v>0</v>
      </c>
      <c r="AL50" s="16">
        <f t="shared" si="34"/>
        <v>0</v>
      </c>
      <c r="AM50" s="16">
        <f t="shared" si="34"/>
        <v>0</v>
      </c>
    </row>
    <row r="52" spans="1:39" x14ac:dyDescent="0.25">
      <c r="A52" s="17"/>
      <c r="B52" s="51" t="s">
        <v>1122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U52" s="17"/>
      <c r="V52" s="51" t="s">
        <v>1124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-1.5192885140382757</v>
      </c>
      <c r="C55" s="16">
        <f t="shared" ref="C55:S55" si="35">C56</f>
        <v>-1.5192885140382757</v>
      </c>
      <c r="D55" s="16">
        <f t="shared" si="35"/>
        <v>-1.5192885140382753</v>
      </c>
      <c r="E55" s="16">
        <f t="shared" si="35"/>
        <v>-1.519288514038279</v>
      </c>
      <c r="F55" s="16">
        <f t="shared" si="35"/>
        <v>-1.5192885140382779</v>
      </c>
      <c r="G55" s="16">
        <f t="shared" si="35"/>
        <v>-3.6201580626222523</v>
      </c>
      <c r="H55" s="16">
        <f t="shared" si="35"/>
        <v>-8.0179725992877025</v>
      </c>
      <c r="I55" s="16">
        <f t="shared" si="35"/>
        <v>-11.597585279663079</v>
      </c>
      <c r="J55" s="16">
        <f t="shared" si="35"/>
        <v>-11.981170648981191</v>
      </c>
      <c r="K55" s="16">
        <f t="shared" si="35"/>
        <v>-12.019529185913003</v>
      </c>
      <c r="L55" s="16">
        <f t="shared" si="35"/>
        <v>-12.019529185913003</v>
      </c>
      <c r="M55" s="16">
        <f t="shared" si="35"/>
        <v>-8.0351541859130027</v>
      </c>
      <c r="N55" s="16">
        <f t="shared" si="35"/>
        <v>5.0783814086997718E-2</v>
      </c>
      <c r="O55" s="16">
        <f t="shared" si="35"/>
        <v>5.0783814086997989E-2</v>
      </c>
      <c r="P55" s="16">
        <f t="shared" si="35"/>
        <v>5.0783814086997989E-2</v>
      </c>
      <c r="Q55" s="16">
        <f t="shared" si="35"/>
        <v>5.0783814086997454E-2</v>
      </c>
      <c r="R55" s="16">
        <f t="shared" si="35"/>
        <v>5.0783814086997454E-2</v>
      </c>
      <c r="S55" s="16">
        <f t="shared" si="35"/>
        <v>5.0783814086997454E-2</v>
      </c>
      <c r="U55" s="16">
        <f>'CSP5'!$A$169</f>
        <v>619</v>
      </c>
      <c r="V55" s="16">
        <f>V56</f>
        <v>0</v>
      </c>
      <c r="W55" s="16">
        <f t="shared" ref="W55:AM55" si="36">W56</f>
        <v>0</v>
      </c>
      <c r="X55" s="16">
        <f t="shared" si="36"/>
        <v>0</v>
      </c>
      <c r="Y55" s="16">
        <f t="shared" si="36"/>
        <v>0</v>
      </c>
      <c r="Z55" s="16">
        <f t="shared" si="36"/>
        <v>0</v>
      </c>
      <c r="AA55" s="16">
        <f t="shared" si="36"/>
        <v>0</v>
      </c>
      <c r="AB55" s="16">
        <f t="shared" si="36"/>
        <v>0</v>
      </c>
      <c r="AC55" s="16">
        <f t="shared" si="36"/>
        <v>0</v>
      </c>
      <c r="AD55" s="16">
        <f t="shared" si="36"/>
        <v>0</v>
      </c>
      <c r="AE55" s="16">
        <f t="shared" si="36"/>
        <v>0</v>
      </c>
      <c r="AF55" s="16">
        <f t="shared" si="36"/>
        <v>0</v>
      </c>
      <c r="AG55" s="16">
        <f t="shared" si="36"/>
        <v>0</v>
      </c>
      <c r="AH55" s="16">
        <f t="shared" si="36"/>
        <v>0</v>
      </c>
      <c r="AI55" s="16">
        <f t="shared" si="36"/>
        <v>0</v>
      </c>
      <c r="AJ55" s="16">
        <f t="shared" si="36"/>
        <v>0</v>
      </c>
      <c r="AK55" s="16">
        <f t="shared" si="36"/>
        <v>0</v>
      </c>
      <c r="AL55" s="16">
        <f t="shared" si="36"/>
        <v>0</v>
      </c>
      <c r="AM55" s="16">
        <f t="shared" si="36"/>
        <v>0</v>
      </c>
    </row>
    <row r="56" spans="1:39" s="5" customFormat="1" x14ac:dyDescent="0.25">
      <c r="A56" s="8">
        <f>'CSP5'!$A$170</f>
        <v>620</v>
      </c>
      <c r="B56" s="16">
        <f>C56</f>
        <v>-1.5192885140382757</v>
      </c>
      <c r="C56" s="5">
        <f>MIN(MAX('CSP5'!C170+W6+W31+W56+W81,W106),W131)</f>
        <v>-1.5192885140382757</v>
      </c>
      <c r="D56" s="5">
        <f>MIN(MAX('CSP5'!D170+X6+X31+X56+X81,X106),X131)</f>
        <v>-1.5192885140382753</v>
      </c>
      <c r="E56" s="5">
        <f>MIN(MAX('CSP5'!E170+Y6+Y31+Y56+Y81,Y106),Y131)</f>
        <v>-1.519288514038279</v>
      </c>
      <c r="F56" s="5">
        <f>MIN(MAX('CSP5'!F170+Z6+Z31+Z56+Z81,Z106),Z131)</f>
        <v>-1.5192885140382779</v>
      </c>
      <c r="G56" s="5">
        <f>MIN(MAX('CSP5'!G170+AA6+AA31+AA56+AA81,AA106),AA131)</f>
        <v>-3.6201580626222523</v>
      </c>
      <c r="H56" s="5">
        <f>MIN(MAX('CSP5'!H170+AB6+AB31+AB56+AB81,AB106),AB131)</f>
        <v>-8.0179725992877025</v>
      </c>
      <c r="I56" s="5">
        <f>MIN(MAX('CSP5'!I170+AC6+AC31+AC56+AC81,AC106),AC131)</f>
        <v>-11.597585279663079</v>
      </c>
      <c r="J56" s="5">
        <f>MIN(MAX('CSP5'!J170+AD6+AD31+AD56+AD81,AD106),AD131)</f>
        <v>-11.981170648981191</v>
      </c>
      <c r="K56" s="5">
        <f>MIN(MAX('CSP5'!K170+AE6+AE31+AE56+AE81,AE106),AE131)</f>
        <v>-12.019529185913003</v>
      </c>
      <c r="L56" s="5">
        <f>MIN(MAX('CSP5'!L170+AF6+AF31+AF56+AF81,AF106),AF131)</f>
        <v>-12.019529185913003</v>
      </c>
      <c r="M56" s="5">
        <f>MIN(MAX('CSP5'!M170+AG6+AG31+AG56+AG81,AG106),AG131)</f>
        <v>-8.0351541859130027</v>
      </c>
      <c r="N56" s="5">
        <f>MIN(MAX('CSP5'!N170+AH6+AH31+AH56+AH81,AH106),AH131)</f>
        <v>5.0783814086997718E-2</v>
      </c>
      <c r="O56" s="5">
        <f>MIN(MAX('CSP5'!O170+AI6+AI31+AI56+AI81,AI106),AI131)</f>
        <v>5.0783814086997989E-2</v>
      </c>
      <c r="P56" s="5">
        <f>MIN(MAX('CSP5'!P170+AJ6+AJ31+AJ56+AJ81,AJ106),AJ131)</f>
        <v>5.0783814086997989E-2</v>
      </c>
      <c r="Q56" s="5">
        <f>MIN(MAX('CSP5'!Q170+AK6+AK31+AK56+AK81,AK106),AK131)</f>
        <v>5.0783814086997454E-2</v>
      </c>
      <c r="R56" s="5">
        <f>MIN(MAX('CSP5'!R170+AL6+AL31+AL56+AL81,AL106),AL131)</f>
        <v>5.0783814086997454E-2</v>
      </c>
      <c r="S56" s="16">
        <f>R56</f>
        <v>5.0783814086997454E-2</v>
      </c>
      <c r="U56" s="8">
        <f>'CSP5'!$A$170</f>
        <v>620</v>
      </c>
      <c r="V56" s="16">
        <f>W56</f>
        <v>0</v>
      </c>
      <c r="W56" s="5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5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5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5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5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5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5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5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5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5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5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5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5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5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5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5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6">
        <f>AL56</f>
        <v>0</v>
      </c>
    </row>
    <row r="57" spans="1:39" s="5" customFormat="1" x14ac:dyDescent="0.25">
      <c r="A57" s="8">
        <f>'CSP5'!$A$171</f>
        <v>650</v>
      </c>
      <c r="B57" s="16">
        <f t="shared" ref="B57:B74" si="37">C57</f>
        <v>-2.4567885140382755</v>
      </c>
      <c r="C57" s="5">
        <f>MIN(MAX('CSP5'!C171+W7+W32+W57+W82,W107),W132)</f>
        <v>-2.4567885140382755</v>
      </c>
      <c r="D57" s="5">
        <f>MIN(MAX('CSP5'!D171+X7+X32+X57+X82,X107),X132)</f>
        <v>-3.0427255140382754</v>
      </c>
      <c r="E57" s="5">
        <f>MIN(MAX('CSP5'!E171+Y7+Y32+Y57+Y82,Y107),Y132)</f>
        <v>-3.0427255140382754</v>
      </c>
      <c r="F57" s="5">
        <f>MIN(MAX('CSP5'!F171+Z7+Z32+Z57+Z82,Z107),Z132)</f>
        <v>-3.5114755140382754</v>
      </c>
      <c r="G57" s="5">
        <f>MIN(MAX('CSP5'!G171+AA7+AA32+AA57+AA82,AA107),AA132)</f>
        <v>-7.1357830626222558</v>
      </c>
      <c r="H57" s="5">
        <f>MIN(MAX('CSP5'!H171+AB7+AB32+AB57+AB82,AB107),AB132)</f>
        <v>-9.0726595992877019</v>
      </c>
      <c r="I57" s="5">
        <f>MIN(MAX('CSP5'!I171+AC7+AC32+AC57+AC82,AC107),AC132)</f>
        <v>-10.660085279663081</v>
      </c>
      <c r="J57" s="5">
        <f>MIN(MAX('CSP5'!J171+AD7+AD32+AD57+AD82,AD107),AD132)</f>
        <v>-11.395233648981192</v>
      </c>
      <c r="K57" s="5">
        <f>MIN(MAX('CSP5'!K171+AE7+AE32+AE57+AE82,AE107),AE132)</f>
        <v>-12.253904185913003</v>
      </c>
      <c r="L57" s="5">
        <f>MIN(MAX('CSP5'!L171+AF7+AF32+AF57+AF82,AF107),AF132)</f>
        <v>-12.722654185913003</v>
      </c>
      <c r="M57" s="5">
        <f>MIN(MAX('CSP5'!M171+AG7+AG32+AG57+AG82,AG107),AG132)</f>
        <v>-12.722654185913003</v>
      </c>
      <c r="N57" s="5">
        <f>MIN(MAX('CSP5'!N171+AH7+AH32+AH57+AH82,AH107),AH132)</f>
        <v>-12.722654185913003</v>
      </c>
      <c r="O57" s="5">
        <f>MIN(MAX('CSP5'!O171+AI7+AI32+AI57+AI82,AI107),AI132)</f>
        <v>-12.722654185913003</v>
      </c>
      <c r="P57" s="5">
        <f>MIN(MAX('CSP5'!P171+AJ7+AJ32+AJ57+AJ82,AJ107),AJ132)</f>
        <v>-12.722654185913003</v>
      </c>
      <c r="Q57" s="5">
        <f>MIN(MAX('CSP5'!Q171+AK7+AK32+AK57+AK82,AK107),AK132)</f>
        <v>-12.722654185913003</v>
      </c>
      <c r="R57" s="5">
        <f>MIN(MAX('CSP5'!R171+AL7+AL32+AL57+AL82,AL107),AL132)</f>
        <v>-12.722654185913003</v>
      </c>
      <c r="S57" s="16">
        <f t="shared" ref="S57:S74" si="38">R57</f>
        <v>-12.722654185913003</v>
      </c>
      <c r="U57" s="8">
        <f>'CSP5'!$A$171</f>
        <v>650</v>
      </c>
      <c r="V57" s="16">
        <f t="shared" ref="V57:V74" si="39">W57</f>
        <v>0</v>
      </c>
      <c r="W57" s="5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5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5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5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5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5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5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5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5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5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5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5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5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5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5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5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6">
        <f t="shared" ref="AM57:AM74" si="40">AL57</f>
        <v>0</v>
      </c>
    </row>
    <row r="58" spans="1:39" s="5" customFormat="1" x14ac:dyDescent="0.25">
      <c r="A58" s="8">
        <f>'CSP5'!$A$172</f>
        <v>800</v>
      </c>
      <c r="B58" s="16">
        <f t="shared" si="37"/>
        <v>-2.4567885140382755</v>
      </c>
      <c r="C58" s="5">
        <f>MIN(MAX('CSP5'!C172+W8+W33+W58+W83,W108),W133)</f>
        <v>-2.4567885140382755</v>
      </c>
      <c r="D58" s="5">
        <f>MIN(MAX('CSP5'!D172+X8+X33+X58+X83,X108),X133)</f>
        <v>-2.4567885140382755</v>
      </c>
      <c r="E58" s="5">
        <f>MIN(MAX('CSP5'!E172+Y8+Y33+Y58+Y83,Y108),Y133)</f>
        <v>-2.4567885140382755</v>
      </c>
      <c r="F58" s="5">
        <f>MIN(MAX('CSP5'!F172+Z8+Z33+Z58+Z83,Z108),Z133)</f>
        <v>-2.4567885140382755</v>
      </c>
      <c r="G58" s="5">
        <f>MIN(MAX('CSP5'!G172+AA8+AA33+AA58+AA83,AA108),AA133)</f>
        <v>-5.6123460626222554</v>
      </c>
      <c r="H58" s="5">
        <f>MIN(MAX('CSP5'!H172+AB8+AB33+AB58+AB83,AB108),AB133)</f>
        <v>-9.1898475992877025</v>
      </c>
      <c r="I58" s="5">
        <f>MIN(MAX('CSP5'!I172+AC8+AC33+AC58+AC83,AC108),AC133)</f>
        <v>-10.308523279663081</v>
      </c>
      <c r="J58" s="5">
        <f>MIN(MAX('CSP5'!J172+AD8+AD33+AD58+AD83,AD108),AD133)</f>
        <v>-11.395233648981192</v>
      </c>
      <c r="K58" s="5">
        <f>MIN(MAX('CSP5'!K172+AE8+AE33+AE58+AE83,AE108),AE133)</f>
        <v>-12.253904185913003</v>
      </c>
      <c r="L58" s="5">
        <f>MIN(MAX('CSP5'!L172+AF8+AF33+AF58+AF83,AF108),AF133)</f>
        <v>-12.722654185913003</v>
      </c>
      <c r="M58" s="5">
        <f>MIN(MAX('CSP5'!M172+AG8+AG33+AG58+AG83,AG108),AG133)</f>
        <v>-12.722654185913003</v>
      </c>
      <c r="N58" s="5">
        <f>MIN(MAX('CSP5'!N172+AH8+AH33+AH58+AH83,AH108),AH133)</f>
        <v>-12.722654185913003</v>
      </c>
      <c r="O58" s="5">
        <f>MIN(MAX('CSP5'!O172+AI8+AI33+AI58+AI83,AI108),AI133)</f>
        <v>-12.722654185913003</v>
      </c>
      <c r="P58" s="5">
        <f>MIN(MAX('CSP5'!P172+AJ8+AJ33+AJ58+AJ83,AJ108),AJ133)</f>
        <v>-12.722654185913003</v>
      </c>
      <c r="Q58" s="5">
        <f>MIN(MAX('CSP5'!Q172+AK8+AK33+AK58+AK83,AK108),AK133)</f>
        <v>-12.722654185913003</v>
      </c>
      <c r="R58" s="5">
        <f>MIN(MAX('CSP5'!R172+AL8+AL33+AL58+AL83,AL108),AL133)</f>
        <v>-12.722654185913003</v>
      </c>
      <c r="S58" s="16">
        <f t="shared" si="38"/>
        <v>-12.722654185913003</v>
      </c>
      <c r="U58" s="8">
        <f>'CSP5'!$A$172</f>
        <v>800</v>
      </c>
      <c r="V58" s="16">
        <f t="shared" si="39"/>
        <v>0</v>
      </c>
      <c r="W58" s="5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5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5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5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5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5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5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5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5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5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5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5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5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5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5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5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6">
        <f t="shared" si="40"/>
        <v>0</v>
      </c>
    </row>
    <row r="59" spans="1:39" s="5" customFormat="1" x14ac:dyDescent="0.25">
      <c r="A59" s="8">
        <f>'CSP5'!$A$173</f>
        <v>1000</v>
      </c>
      <c r="B59" s="16">
        <f t="shared" si="37"/>
        <v>3.9885244859617246</v>
      </c>
      <c r="C59" s="5">
        <f>MIN(MAX('CSP5'!C173+W9+W34+W59+W84,W109),W134)</f>
        <v>3.9885244859617246</v>
      </c>
      <c r="D59" s="5">
        <f>MIN(MAX('CSP5'!D173+X9+X34+X59+X84,X109),X134)</f>
        <v>3.9885244859617246</v>
      </c>
      <c r="E59" s="5">
        <f>MIN(MAX('CSP5'!E173+Y9+Y34+Y59+Y84,Y109),Y134)</f>
        <v>3.5197744859617246</v>
      </c>
      <c r="F59" s="5">
        <f>MIN(MAX('CSP5'!F173+Z9+Z34+Z59+Z84,Z109),Z134)</f>
        <v>2.4650874859617247</v>
      </c>
      <c r="G59" s="5">
        <f>MIN(MAX('CSP5'!G173+AA9+AA34+AA59+AA84,AA109),AA134)</f>
        <v>-2.5654710626222554</v>
      </c>
      <c r="H59" s="5">
        <f>MIN(MAX('CSP5'!H173+AB9+AB34+AB59+AB84,AB109),AB134)</f>
        <v>-8.1351595992877019</v>
      </c>
      <c r="I59" s="5">
        <f>MIN(MAX('CSP5'!I173+AC9+AC34+AC59+AC84,AC109),AC134)</f>
        <v>-9.4882102796630807</v>
      </c>
      <c r="J59" s="5">
        <f>MIN(MAX('CSP5'!J173+AD9+AD34+AD59+AD84,AD109),AD134)</f>
        <v>-9.9889836489811916</v>
      </c>
      <c r="K59" s="5">
        <f>MIN(MAX('CSP5'!K173+AE9+AE34+AE59+AE84,AE109),AE134)</f>
        <v>-10.144529185913003</v>
      </c>
      <c r="L59" s="5">
        <f>MIN(MAX('CSP5'!L173+AF9+AF34+AF59+AF84,AF109),AF134)</f>
        <v>-10.378904185913003</v>
      </c>
      <c r="M59" s="5">
        <f>MIN(MAX('CSP5'!M173+AG9+AG34+AG59+AG84,AG109),AG134)</f>
        <v>-10.613279185913003</v>
      </c>
      <c r="N59" s="5">
        <f>MIN(MAX('CSP5'!N173+AH9+AH34+AH59+AH84,AH109),AH134)</f>
        <v>-10.730467185913003</v>
      </c>
      <c r="O59" s="5">
        <f>MIN(MAX('CSP5'!O173+AI9+AI34+AI59+AI84,AI109),AI134)</f>
        <v>-10.847654185913003</v>
      </c>
      <c r="P59" s="5">
        <f>MIN(MAX('CSP5'!P173+AJ9+AJ34+AJ59+AJ84,AJ109),AJ134)</f>
        <v>-10.847654185913003</v>
      </c>
      <c r="Q59" s="5">
        <f>MIN(MAX('CSP5'!Q173+AK9+AK34+AK59+AK84,AK109),AK134)</f>
        <v>-10.964842185913003</v>
      </c>
      <c r="R59" s="5">
        <f>MIN(MAX('CSP5'!R173+AL9+AL34+AL59+AL84,AL109),AL134)</f>
        <v>-11.082029185913003</v>
      </c>
      <c r="S59" s="16">
        <f t="shared" si="38"/>
        <v>-11.082029185913003</v>
      </c>
      <c r="U59" s="8">
        <f>'CSP5'!$A$173</f>
        <v>1000</v>
      </c>
      <c r="V59" s="16">
        <f t="shared" si="39"/>
        <v>0</v>
      </c>
      <c r="W59" s="5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5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5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5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5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5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5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5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5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5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5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5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5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5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5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5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6">
        <f t="shared" si="40"/>
        <v>0</v>
      </c>
    </row>
    <row r="60" spans="1:39" s="5" customFormat="1" x14ac:dyDescent="0.25">
      <c r="A60" s="8">
        <f>'CSP5'!$A$174</f>
        <v>1200</v>
      </c>
      <c r="B60" s="16">
        <f t="shared" si="37"/>
        <v>9.4963374859617247</v>
      </c>
      <c r="C60" s="5">
        <f>MIN(MAX('CSP5'!C174+W10+W35+W60+W85,W110),W135)</f>
        <v>9.4963374859617247</v>
      </c>
      <c r="D60" s="5">
        <f>MIN(MAX('CSP5'!D174+X10+X35+X60+X85,X110),X135)</f>
        <v>9.3791494859617242</v>
      </c>
      <c r="E60" s="5">
        <f>MIN(MAX('CSP5'!E174+Y10+Y35+Y60+Y85,Y110),Y135)</f>
        <v>8.6760244859617242</v>
      </c>
      <c r="F60" s="5">
        <f>MIN(MAX('CSP5'!F174+Z10+Z35+Z60+Z85,Z110),Z135)</f>
        <v>6.4494624859617247</v>
      </c>
      <c r="G60" s="5">
        <f>MIN(MAX('CSP5'!G174+AA10+AA35+AA60+AA85,AA110),AA135)</f>
        <v>-0.33890806262225537</v>
      </c>
      <c r="H60" s="5">
        <f>MIN(MAX('CSP5'!H174+AB10+AB35+AB60+AB85,AB110),AB135)</f>
        <v>-4.1507845992877028</v>
      </c>
      <c r="I60" s="5">
        <f>MIN(MAX('CSP5'!I174+AC10+AC35+AC60+AC85,AC110),AC135)</f>
        <v>-6.0897732796630795</v>
      </c>
      <c r="J60" s="5">
        <f>MIN(MAX('CSP5'!J174+AD10+AD35+AD60+AD85,AD110),AD135)</f>
        <v>-6.7077336489811907</v>
      </c>
      <c r="K60" s="5">
        <f>MIN(MAX('CSP5'!K174+AE10+AE35+AE60+AE85,AE110),AE135)</f>
        <v>-6.7460921859130014</v>
      </c>
      <c r="L60" s="5">
        <f>MIN(MAX('CSP5'!L174+AF10+AF35+AF60+AF85,AF110),AF135)</f>
        <v>-7.2148421859130014</v>
      </c>
      <c r="M60" s="5">
        <f>MIN(MAX('CSP5'!M174+AG10+AG35+AG60+AG85,AG110),AG135)</f>
        <v>-7.9179671859130014</v>
      </c>
      <c r="N60" s="5">
        <f>MIN(MAX('CSP5'!N174+AH10+AH35+AH60+AH85,AH110),AH135)</f>
        <v>-8.3867171859130032</v>
      </c>
      <c r="O60" s="5">
        <f>MIN(MAX('CSP5'!O174+AI10+AI35+AI60+AI85,AI110),AI135)</f>
        <v>-8.6210921859130032</v>
      </c>
      <c r="P60" s="5">
        <f>MIN(MAX('CSP5'!P174+AJ10+AJ35+AJ60+AJ85,AJ110),AJ135)</f>
        <v>-8.8554671859130032</v>
      </c>
      <c r="Q60" s="5">
        <f>MIN(MAX('CSP5'!Q174+AK10+AK35+AK60+AK85,AK110),AK135)</f>
        <v>-8.9726541859130027</v>
      </c>
      <c r="R60" s="5">
        <f>MIN(MAX('CSP5'!R174+AL10+AL35+AL60+AL85,AL110),AL135)</f>
        <v>-9.2070291859130027</v>
      </c>
      <c r="S60" s="16">
        <f t="shared" si="38"/>
        <v>-9.2070291859130027</v>
      </c>
      <c r="U60" s="8">
        <f>'CSP5'!$A$174</f>
        <v>1200</v>
      </c>
      <c r="V60" s="16">
        <f t="shared" si="39"/>
        <v>0</v>
      </c>
      <c r="W60" s="5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5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5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5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5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5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5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5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5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5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5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5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5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5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5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5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6">
        <f t="shared" si="40"/>
        <v>0</v>
      </c>
    </row>
    <row r="61" spans="1:39" s="5" customFormat="1" x14ac:dyDescent="0.25">
      <c r="A61" s="8">
        <f>'CSP5'!$A$175</f>
        <v>1400</v>
      </c>
      <c r="B61" s="16">
        <f t="shared" si="37"/>
        <v>9.4963374859617247</v>
      </c>
      <c r="C61" s="5">
        <f>MIN(MAX('CSP5'!C175+W11+W36+W61+W86,W111),W136)</f>
        <v>9.4963374859617247</v>
      </c>
      <c r="D61" s="5">
        <f>MIN(MAX('CSP5'!D175+X11+X36+X61+X86,X111),X136)</f>
        <v>9.3791494859617242</v>
      </c>
      <c r="E61" s="5">
        <f>MIN(MAX('CSP5'!E175+Y11+Y36+Y61+Y86,Y111),Y136)</f>
        <v>8.6760244859617242</v>
      </c>
      <c r="F61" s="5">
        <f>MIN(MAX('CSP5'!F175+Z11+Z36+Z61+Z86,Z111),Z136)</f>
        <v>8.4416494859617242</v>
      </c>
      <c r="G61" s="5">
        <f>MIN(MAX('CSP5'!G175+AA11+AA36+AA61+AA86,AA111),AA136)</f>
        <v>3.4686297700526429</v>
      </c>
      <c r="H61" s="5">
        <f>MIN(MAX('CSP5'!H175+AB11+AB36+AB61+AB86,AB111),AB136)</f>
        <v>-1.3861757258302134</v>
      </c>
      <c r="I61" s="5">
        <f>MIN(MAX('CSP5'!I175+AC11+AC36+AC61+AC86,AC111),AC136)</f>
        <v>-4.3905254687501127</v>
      </c>
      <c r="J61" s="5">
        <f>MIN(MAX('CSP5'!J175+AD11+AD36+AD61+AD86,AD111),AD136)</f>
        <v>-4.0389634687501124</v>
      </c>
      <c r="K61" s="5">
        <f>MIN(MAX('CSP5'!K175+AE11+AE36+AE61+AE86,AE111),AE136)</f>
        <v>-4.3554212484130534</v>
      </c>
      <c r="L61" s="5">
        <f>MIN(MAX('CSP5'!L175+AF11+AF36+AF61+AF86,AF111),AF136)</f>
        <v>-4.3554212484130534</v>
      </c>
      <c r="M61" s="5">
        <f>MIN(MAX('CSP5'!M175+AG11+AG36+AG61+AG86,AG111),AG136)</f>
        <v>-4.0976432015380144</v>
      </c>
      <c r="N61" s="5">
        <f>MIN(MAX('CSP5'!N175+AH11+AH36+AH61+AH86,AH111),AH136)</f>
        <v>-4.1679671859130014</v>
      </c>
      <c r="O61" s="5">
        <f>MIN(MAX('CSP5'!O175+AI11+AI36+AI61+AI86,AI111),AI136)</f>
        <v>-4.2851541859130018</v>
      </c>
      <c r="P61" s="5">
        <f>MIN(MAX('CSP5'!P175+AJ11+AJ36+AJ61+AJ86,AJ111),AJ136)</f>
        <v>-4.2851541859130018</v>
      </c>
      <c r="Q61" s="5">
        <f>MIN(MAX('CSP5'!Q175+AK11+AK36+AK61+AK86,AK111),AK136)</f>
        <v>-4.2851541859130018</v>
      </c>
      <c r="R61" s="5">
        <f>MIN(MAX('CSP5'!R175+AL11+AL36+AL61+AL86,AL111),AL136)</f>
        <v>-4.2851541859130018</v>
      </c>
      <c r="S61" s="16">
        <f t="shared" si="38"/>
        <v>-4.2851541859130018</v>
      </c>
      <c r="U61" s="8">
        <f>'CSP5'!$A$175</f>
        <v>1400</v>
      </c>
      <c r="V61" s="16">
        <f t="shared" si="39"/>
        <v>0</v>
      </c>
      <c r="W61" s="5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5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5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5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5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5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5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5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5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5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5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5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5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5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5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5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6">
        <f t="shared" si="40"/>
        <v>0</v>
      </c>
    </row>
    <row r="62" spans="1:39" s="5" customFormat="1" x14ac:dyDescent="0.25">
      <c r="A62" s="8">
        <f>'CSP5'!$A$176</f>
        <v>1550</v>
      </c>
      <c r="B62" s="16">
        <f t="shared" si="37"/>
        <v>9.4963374859617247</v>
      </c>
      <c r="C62" s="5">
        <f>MIN(MAX('CSP5'!C176+W12+W37+W62+W87,W112),W137)</f>
        <v>9.4963374859617247</v>
      </c>
      <c r="D62" s="5">
        <f>MIN(MAX('CSP5'!D176+X12+X37+X62+X87,X112),X137)</f>
        <v>9.3791494859617242</v>
      </c>
      <c r="E62" s="5">
        <f>MIN(MAX('CSP5'!E176+Y12+Y37+Y62+Y87,Y112),Y137)</f>
        <v>8.6760244859617242</v>
      </c>
      <c r="F62" s="5">
        <f>MIN(MAX('CSP5'!F176+Z12+Z37+Z62+Z87,Z112),Z137)</f>
        <v>8.4416494859617242</v>
      </c>
      <c r="G62" s="5">
        <f>MIN(MAX('CSP5'!G176+AA12+AA37+AA62+AA87,AA112),AA137)</f>
        <v>2.9444543538594932</v>
      </c>
      <c r="H62" s="5">
        <f>MIN(MAX('CSP5'!H176+AB12+AB37+AB62+AB87,AB112),AB137)</f>
        <v>0.84038727416978665</v>
      </c>
      <c r="I62" s="5">
        <f>MIN(MAX('CSP5'!I176+AC12+AC37+AC62+AC87,AC112),AC137)</f>
        <v>-2.3983384687501128</v>
      </c>
      <c r="J62" s="5">
        <f>MIN(MAX('CSP5'!J176+AD12+AD37+AD62+AD87,AD112),AD137)</f>
        <v>-4.1561504687501127</v>
      </c>
      <c r="K62" s="5">
        <f>MIN(MAX('CSP5'!K176+AE12+AE37+AE62+AE87,AE112),AE137)</f>
        <v>-4.3554212484130534</v>
      </c>
      <c r="L62" s="5">
        <f>MIN(MAX('CSP5'!L176+AF12+AF37+AF62+AF87,AF112),AF137)</f>
        <v>-4.1210462484130534</v>
      </c>
      <c r="M62" s="5">
        <f>MIN(MAX('CSP5'!M176+AG12+AG37+AG62+AG87,AG112),AG137)</f>
        <v>-4.6425392366942937</v>
      </c>
      <c r="N62" s="5">
        <f>MIN(MAX('CSP5'!N176+AH12+AH37+AH62+AH87,AH112),AH137)</f>
        <v>-5.2460572327880408</v>
      </c>
      <c r="O62" s="5">
        <f>MIN(MAX('CSP5'!O176+AI12+AI37+AI62+AI87,AI112),AI137)</f>
        <v>-4.0741822327880417</v>
      </c>
      <c r="P62" s="5">
        <f>MIN(MAX('CSP5'!P176+AJ12+AJ37+AJ62+AJ87,AJ112),AJ137)</f>
        <v>-4.0741822327880408</v>
      </c>
      <c r="Q62" s="5">
        <f>MIN(MAX('CSP5'!Q176+AK12+AK37+AK62+AK87,AK112),AK137)</f>
        <v>-4.0741822327880417</v>
      </c>
      <c r="R62" s="5">
        <f>MIN(MAX('CSP5'!R176+AL12+AL37+AL62+AL87,AL112),AL137)</f>
        <v>-4.0741822327880417</v>
      </c>
      <c r="S62" s="16">
        <f t="shared" si="38"/>
        <v>-4.0741822327880417</v>
      </c>
      <c r="U62" s="8">
        <f>'CSP5'!$A$176</f>
        <v>1550</v>
      </c>
      <c r="V62" s="16">
        <f t="shared" si="39"/>
        <v>0</v>
      </c>
      <c r="W62" s="5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5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5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5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5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5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5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5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5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5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5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5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5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5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5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5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6">
        <f t="shared" si="40"/>
        <v>0</v>
      </c>
    </row>
    <row r="63" spans="1:39" s="5" customFormat="1" x14ac:dyDescent="0.25">
      <c r="A63" s="8">
        <f>'CSP5'!$A$177</f>
        <v>1700</v>
      </c>
      <c r="B63" s="16">
        <f t="shared" si="37"/>
        <v>9.4963374859617247</v>
      </c>
      <c r="C63" s="5">
        <f>MIN(MAX('CSP5'!C177+W13+W38+W63+W88,W113),W138)</f>
        <v>9.4963374859617247</v>
      </c>
      <c r="D63" s="5">
        <f>MIN(MAX('CSP5'!D177+X13+X38+X63+X88,X113),X138)</f>
        <v>9.3791494859617242</v>
      </c>
      <c r="E63" s="5">
        <f>MIN(MAX('CSP5'!E177+Y13+Y38+Y63+Y88,Y113),Y138)</f>
        <v>9.9650874859617247</v>
      </c>
      <c r="F63" s="5">
        <f>MIN(MAX('CSP5'!F177+Z13+Z38+Z63+Z88,Z113),Z138)</f>
        <v>10.433837485961725</v>
      </c>
      <c r="G63" s="5">
        <f>MIN(MAX('CSP5'!G177+AA13+AA38+AA63+AA88,AA113),AA138)</f>
        <v>5.2306665484617758</v>
      </c>
      <c r="H63" s="5">
        <f>MIN(MAX('CSP5'!H177+AB13+AB38+AB63+AB88,AB113),AB138)</f>
        <v>0.60601227416978665</v>
      </c>
      <c r="I63" s="5">
        <f>MIN(MAX('CSP5'!I177+AC13+AC38+AC63+AC88,AC113),AC138)</f>
        <v>-0.87490046875011274</v>
      </c>
      <c r="J63" s="5">
        <f>MIN(MAX('CSP5'!J177+AD13+AD38+AD63+AD88,AD113),AD138)</f>
        <v>-3.6874004687501127</v>
      </c>
      <c r="K63" s="5">
        <f>MIN(MAX('CSP5'!K177+AE13+AE38+AE63+AE88,AE113),AE138)</f>
        <v>-4.4579388402201614</v>
      </c>
      <c r="L63" s="5">
        <f>MIN(MAX('CSP5'!L177+AF13+AF38+AF63+AF88,AF113),AF138)</f>
        <v>-5.1757332484130538</v>
      </c>
      <c r="M63" s="5">
        <f>MIN(MAX('CSP5'!M177+AG13+AG38+AG63+AG88,AG113),AG138)</f>
        <v>-6.1132332484130538</v>
      </c>
      <c r="N63" s="5">
        <f>MIN(MAX('CSP5'!N177+AH13+AH38+AH63+AH88,AH113),AH138)</f>
        <v>-6.8163582484130547</v>
      </c>
      <c r="O63" s="5">
        <f>MIN(MAX('CSP5'!O177+AI13+AI38+AI63+AI88,AI113),AI138)</f>
        <v>-5.7616712484130534</v>
      </c>
      <c r="P63" s="5">
        <f>MIN(MAX('CSP5'!P177+AJ13+AJ38+AJ63+AJ88,AJ113),AJ138)</f>
        <v>-5.4101082484130547</v>
      </c>
      <c r="Q63" s="5">
        <f>MIN(MAX('CSP5'!Q177+AK13+AK38+AK63+AK88,AK113),AK138)</f>
        <v>-5.4101082484130547</v>
      </c>
      <c r="R63" s="5">
        <f>MIN(MAX('CSP5'!R177+AL13+AL38+AL63+AL88,AL113),AL138)</f>
        <v>-5.4101082484130538</v>
      </c>
      <c r="S63" s="16">
        <f t="shared" si="38"/>
        <v>-5.4101082484130538</v>
      </c>
      <c r="U63" s="8">
        <f>'CSP5'!$A$177</f>
        <v>1700</v>
      </c>
      <c r="V63" s="16">
        <f t="shared" si="39"/>
        <v>0</v>
      </c>
      <c r="W63" s="5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5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5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5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5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5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5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5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5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5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5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5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5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5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5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5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6">
        <f t="shared" si="40"/>
        <v>0</v>
      </c>
    </row>
    <row r="64" spans="1:39" s="5" customFormat="1" x14ac:dyDescent="0.25">
      <c r="A64" s="8">
        <f>'CSP5'!$A$178</f>
        <v>1800</v>
      </c>
      <c r="B64" s="16">
        <f t="shared" si="37"/>
        <v>9.4963374859617247</v>
      </c>
      <c r="C64" s="5">
        <f>MIN(MAX('CSP5'!C178+W14+W39+W64+W89,W114),W139)</f>
        <v>9.4963374859617247</v>
      </c>
      <c r="D64" s="5">
        <f>MIN(MAX('CSP5'!D178+X14+X39+X64+X89,X114),X139)</f>
        <v>9.3791494859617242</v>
      </c>
      <c r="E64" s="5">
        <f>MIN(MAX('CSP5'!E178+Y14+Y39+Y64+Y89,Y114),Y139)</f>
        <v>9.9650874859617247</v>
      </c>
      <c r="F64" s="5">
        <f>MIN(MAX('CSP5'!F178+Z14+Z39+Z64+Z89,Z114),Z139)</f>
        <v>10.433837485961725</v>
      </c>
      <c r="G64" s="5">
        <f>MIN(MAX('CSP5'!G178+AA14+AA39+AA64+AA89,AA114),AA139)</f>
        <v>6.7541035484617762</v>
      </c>
      <c r="H64" s="5">
        <f>MIN(MAX('CSP5'!H178+AB14+AB39+AB64+AB89,AB114),AB139)</f>
        <v>1.1919502741697867</v>
      </c>
      <c r="I64" s="5">
        <f>MIN(MAX('CSP5'!I178+AC14+AC39+AC64+AC89,AC114),AC139)</f>
        <v>-0.87490046875011274</v>
      </c>
      <c r="J64" s="5">
        <f>MIN(MAX('CSP5'!J178+AD14+AD39+AD64+AD89,AD114),AD139)</f>
        <v>-2.8670884687501128</v>
      </c>
      <c r="K64" s="5">
        <f>MIN(MAX('CSP5'!K178+AE14+AE39+AE64+AE89,AE114),AE139)</f>
        <v>-4.0917064320272694</v>
      </c>
      <c r="L64" s="5">
        <f>MIN(MAX('CSP5'!L178+AF14+AF39+AF64+AF89,AF114),AF139)</f>
        <v>-4.9413582484130538</v>
      </c>
      <c r="M64" s="5">
        <f>MIN(MAX('CSP5'!M178+AG14+AG39+AG64+AG89,AG114),AG139)</f>
        <v>-6.2304212484130534</v>
      </c>
      <c r="N64" s="5">
        <f>MIN(MAX('CSP5'!N178+AH14+AH39+AH64+AH89,AH114),AH139)</f>
        <v>-7.0507332484130538</v>
      </c>
      <c r="O64" s="5">
        <f>MIN(MAX('CSP5'!O178+AI14+AI39+AI64+AI89,AI114),AI139)</f>
        <v>-5.9960462484130534</v>
      </c>
      <c r="P64" s="5">
        <f>MIN(MAX('CSP5'!P178+AJ14+AJ39+AJ64+AJ89,AJ114),AJ139)</f>
        <v>-5.9960462484130543</v>
      </c>
      <c r="Q64" s="5">
        <f>MIN(MAX('CSP5'!Q178+AK14+AK39+AK64+AK89,AK114),AK139)</f>
        <v>-5.9960462484130543</v>
      </c>
      <c r="R64" s="5">
        <f>MIN(MAX('CSP5'!R178+AL14+AL39+AL64+AL89,AL114),AL139)</f>
        <v>-5.9960462484130534</v>
      </c>
      <c r="S64" s="16">
        <f t="shared" si="38"/>
        <v>-5.9960462484130534</v>
      </c>
      <c r="U64" s="8">
        <f>'CSP5'!$A$178</f>
        <v>1800</v>
      </c>
      <c r="V64" s="16">
        <f t="shared" si="39"/>
        <v>0</v>
      </c>
      <c r="W64" s="5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5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5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5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5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5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5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5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5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5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5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5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5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5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5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5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6">
        <f t="shared" si="40"/>
        <v>0</v>
      </c>
    </row>
    <row r="65" spans="1:39" s="5" customFormat="1" x14ac:dyDescent="0.25">
      <c r="A65" s="8">
        <f>'CSP5'!$A$179</f>
        <v>2000</v>
      </c>
      <c r="B65" s="16">
        <f t="shared" si="37"/>
        <v>6.4494624859617247</v>
      </c>
      <c r="C65" s="5">
        <f>MIN(MAX('CSP5'!C179+W15+W40+W65+W90,W115),W140)</f>
        <v>6.4494624859617247</v>
      </c>
      <c r="D65" s="5">
        <f>MIN(MAX('CSP5'!D179+X15+X40+X65+X90,X115),X140)</f>
        <v>6.4494624859617247</v>
      </c>
      <c r="E65" s="5">
        <f>MIN(MAX('CSP5'!E179+Y15+Y40+Y65+Y90,Y115),Y140)</f>
        <v>8.4416494859617242</v>
      </c>
      <c r="F65" s="5">
        <f>MIN(MAX('CSP5'!F179+Z15+Z40+Z65+Z90,Z115),Z140)</f>
        <v>10.433837485961725</v>
      </c>
      <c r="G65" s="5">
        <f>MIN(MAX('CSP5'!G179+AA15+AA40+AA65+AA90,AA115),AA140)</f>
        <v>6.7541035484617762</v>
      </c>
      <c r="H65" s="5">
        <f>MIN(MAX('CSP5'!H179+AB15+AB40+AB65+AB90,AB115),AB140)</f>
        <v>1.6607002741697867</v>
      </c>
      <c r="I65" s="5">
        <f>MIN(MAX('CSP5'!I179+AC15+AC40+AC65+AC90,AC115),AC140)</f>
        <v>0.64853753124988722</v>
      </c>
      <c r="J65" s="5">
        <f>MIN(MAX('CSP5'!J179+AD15+AD40+AD65+AD90,AD115),AD140)</f>
        <v>-1.3436504687501127</v>
      </c>
      <c r="K65" s="5">
        <f>MIN(MAX('CSP5'!K179+AE15+AE40+AE65+AE90,AE115),AE140)</f>
        <v>-3.8573314320272694</v>
      </c>
      <c r="L65" s="5">
        <f>MIN(MAX('CSP5'!L179+AF15+AF40+AF65+AF90,AF115),AF140)</f>
        <v>-6.6991712484130534</v>
      </c>
      <c r="M65" s="5">
        <f>MIN(MAX('CSP5'!M179+AG15+AG40+AG65+AG90,AG115),AG140)</f>
        <v>-6.9335462484130534</v>
      </c>
      <c r="N65" s="5">
        <f>MIN(MAX('CSP5'!N179+AH15+AH40+AH65+AH90,AH115),AH140)</f>
        <v>-6.9335462484130534</v>
      </c>
      <c r="O65" s="5">
        <f>MIN(MAX('CSP5'!O179+AI15+AI40+AI65+AI90,AI115),AI140)</f>
        <v>-6.8163582484130538</v>
      </c>
      <c r="P65" s="5">
        <f>MIN(MAX('CSP5'!P179+AJ15+AJ40+AJ65+AJ90,AJ115),AJ140)</f>
        <v>-6.8163582484130547</v>
      </c>
      <c r="Q65" s="5">
        <f>MIN(MAX('CSP5'!Q179+AK15+AK40+AK65+AK90,AK115),AK140)</f>
        <v>-5.9960462484130543</v>
      </c>
      <c r="R65" s="5">
        <f>MIN(MAX('CSP5'!R179+AL15+AL40+AL65+AL90,AL115),AL140)</f>
        <v>-5.5272962484130534</v>
      </c>
      <c r="S65" s="16">
        <f t="shared" si="38"/>
        <v>-5.5272962484130534</v>
      </c>
      <c r="U65" s="8">
        <f>'CSP5'!$A$179</f>
        <v>2000</v>
      </c>
      <c r="V65" s="16">
        <f t="shared" si="39"/>
        <v>0</v>
      </c>
      <c r="W65" s="5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5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5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5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5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5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5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5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5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5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5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5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5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5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5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5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6">
        <f t="shared" si="40"/>
        <v>0</v>
      </c>
    </row>
    <row r="66" spans="1:39" s="5" customFormat="1" x14ac:dyDescent="0.25">
      <c r="A66" s="8">
        <f>'CSP5'!$A$180</f>
        <v>2200</v>
      </c>
      <c r="B66" s="16">
        <f t="shared" si="37"/>
        <v>5.9807124859617247</v>
      </c>
      <c r="C66" s="5">
        <f>MIN(MAX('CSP5'!C180+W16+W41+W66+W91,W116),W141)</f>
        <v>5.9807124859617247</v>
      </c>
      <c r="D66" s="5">
        <f>MIN(MAX('CSP5'!D180+X16+X41+X66+X91,X116),X141)</f>
        <v>3.5197744859617246</v>
      </c>
      <c r="E66" s="5">
        <f>MIN(MAX('CSP5'!E180+Y16+Y41+Y66+Y91,Y116),Y141)</f>
        <v>2.4650874859617247</v>
      </c>
      <c r="F66" s="5">
        <f>MIN(MAX('CSP5'!F180+Z16+Z41+Z66+Z91,Z116),Z141)</f>
        <v>1.5275874859617247</v>
      </c>
      <c r="G66" s="5">
        <f>MIN(MAX('CSP5'!G180+AA16+AA41+AA66+AA91,AA116),AA141)</f>
        <v>-0.98027145153822359</v>
      </c>
      <c r="H66" s="5">
        <f>MIN(MAX('CSP5'!H180+AB16+AB41+AB66+AB91,AB116),AB141)</f>
        <v>-2.0637283678756724</v>
      </c>
      <c r="I66" s="5">
        <f>MIN(MAX('CSP5'!I180+AC16+AC41+AC66+AC91,AC116),AC141)</f>
        <v>-4.1092295312501648</v>
      </c>
      <c r="J66" s="5">
        <f>MIN(MAX('CSP5'!J180+AD16+AD41+AD66+AD91,AD116),AD141)</f>
        <v>-5.4196411107955722</v>
      </c>
      <c r="K66" s="5">
        <f>MIN(MAX('CSP5'!K180+AE16+AE41+AE66+AE91,AE116),AE141)</f>
        <v>-7.4901434320272697</v>
      </c>
      <c r="L66" s="5">
        <f>MIN(MAX('CSP5'!L180+AF16+AF41+AF66+AF91,AF116),AF141)</f>
        <v>-7.7538582484130538</v>
      </c>
      <c r="M66" s="5">
        <f>MIN(MAX('CSP5'!M180+AG16+AG41+AG66+AG91,AG116),AG141)</f>
        <v>-7.7538582484130538</v>
      </c>
      <c r="N66" s="5">
        <f>MIN(MAX('CSP5'!N180+AH16+AH41+AH66+AH91,AH116),AH141)</f>
        <v>-6.6991712484130534</v>
      </c>
      <c r="O66" s="5">
        <f>MIN(MAX('CSP5'!O180+AI16+AI41+AI66+AI91,AI116),AI141)</f>
        <v>-5.7616712484130534</v>
      </c>
      <c r="P66" s="5">
        <f>MIN(MAX('CSP5'!P180+AJ16+AJ41+AJ66+AJ91,AJ116),AJ141)</f>
        <v>-5.2929212484130543</v>
      </c>
      <c r="Q66" s="5">
        <f>MIN(MAX('CSP5'!Q180+AK16+AK41+AK66+AK91,AK116),AK141)</f>
        <v>-4.0038582484130547</v>
      </c>
      <c r="R66" s="5">
        <f>MIN(MAX('CSP5'!R180+AL16+AL41+AL66+AL91,AL116),AL141)</f>
        <v>-3.5351082484130534</v>
      </c>
      <c r="S66" s="16">
        <f t="shared" si="38"/>
        <v>-3.5351082484130534</v>
      </c>
      <c r="U66" s="8">
        <f>'CSP5'!$A$180</f>
        <v>2200</v>
      </c>
      <c r="V66" s="16">
        <f t="shared" si="39"/>
        <v>0</v>
      </c>
      <c r="W66" s="5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5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5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5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5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5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5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5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5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5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5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5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5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5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5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5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6">
        <f t="shared" si="40"/>
        <v>0</v>
      </c>
    </row>
    <row r="67" spans="1:39" s="5" customFormat="1" x14ac:dyDescent="0.25">
      <c r="A67" s="8">
        <f>'CSP5'!$A$181</f>
        <v>2400</v>
      </c>
      <c r="B67" s="16">
        <f t="shared" si="37"/>
        <v>5.5119624859617247</v>
      </c>
      <c r="C67" s="5">
        <f>MIN(MAX('CSP5'!C181+W17+W42+W67+W92,W117),W142)</f>
        <v>5.5119624859617247</v>
      </c>
      <c r="D67" s="5">
        <f>MIN(MAX('CSP5'!D181+X17+X42+X67+X92,X117),X142)</f>
        <v>1.5275874859617247</v>
      </c>
      <c r="E67" s="5">
        <f>MIN(MAX('CSP5'!E181+Y17+Y42+Y67+Y92,Y117),Y142)</f>
        <v>-1.5192885140382755</v>
      </c>
      <c r="F67" s="5">
        <f>MIN(MAX('CSP5'!F181+Z17+Z42+Z67+Z92,Z117),Z142)</f>
        <v>-3.9802255140382754</v>
      </c>
      <c r="G67" s="5">
        <f>MIN(MAX('CSP5'!G181+AA17+AA42+AA67+AA92,AA117),AA142)</f>
        <v>-5.7849594515382234</v>
      </c>
      <c r="H67" s="5">
        <f>MIN(MAX('CSP5'!H181+AB17+AB42+AB67+AB92,AB117),AB142)</f>
        <v>-6.6340403678756728</v>
      </c>
      <c r="I67" s="5">
        <f>MIN(MAX('CSP5'!I181+AC17+AC42+AC67+AC92,AC117),AC142)</f>
        <v>-8.0936045312501648</v>
      </c>
      <c r="J67" s="5">
        <f>MIN(MAX('CSP5'!J181+AD17+AD42+AD67+AD92,AD117),AD142)</f>
        <v>-8.5623545312501648</v>
      </c>
      <c r="K67" s="5">
        <f>MIN(MAX('CSP5'!K181+AE17+AE42+AE67+AE92,AE117),AE142)</f>
        <v>-8.8963934320272688</v>
      </c>
      <c r="L67" s="5">
        <f>MIN(MAX('CSP5'!L181+AF17+AF42+AF67+AF92,AF117),AF142)</f>
        <v>-8.6913582484130547</v>
      </c>
      <c r="M67" s="5">
        <f>MIN(MAX('CSP5'!M181+AG17+AG42+AG67+AG92,AG117),AG142)</f>
        <v>-7.7538582484130538</v>
      </c>
      <c r="N67" s="5">
        <f>MIN(MAX('CSP5'!N181+AH17+AH42+AH67+AH92,AH117),AH142)</f>
        <v>-6.6991712484130534</v>
      </c>
      <c r="O67" s="5">
        <f>MIN(MAX('CSP5'!O181+AI17+AI42+AI67+AI92,AI117),AI142)</f>
        <v>-5.5272962484130534</v>
      </c>
      <c r="P67" s="5">
        <f>MIN(MAX('CSP5'!P181+AJ17+AJ42+AJ67+AJ92,AJ117),AJ142)</f>
        <v>-4.7069832484130547</v>
      </c>
      <c r="Q67" s="5">
        <f>MIN(MAX('CSP5'!Q181+AK17+AK42+AK67+AK92,AK117),AK142)</f>
        <v>-2.8319832484130547</v>
      </c>
      <c r="R67" s="5">
        <f>MIN(MAX('CSP5'!R181+AL17+AL42+AL67+AL92,AL117),AL142)</f>
        <v>-2.1288582484130534</v>
      </c>
      <c r="S67" s="16">
        <f t="shared" si="38"/>
        <v>-2.1288582484130534</v>
      </c>
      <c r="U67" s="8">
        <f>'CSP5'!$A$181</f>
        <v>2400</v>
      </c>
      <c r="V67" s="16">
        <f t="shared" si="39"/>
        <v>0</v>
      </c>
      <c r="W67" s="5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5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5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5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5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5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5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5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5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5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5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5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5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5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5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5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6">
        <f t="shared" si="40"/>
        <v>0</v>
      </c>
    </row>
    <row r="68" spans="1:39" s="5" customFormat="1" x14ac:dyDescent="0.25">
      <c r="A68" s="8">
        <f>'CSP5'!$A$182</f>
        <v>2600</v>
      </c>
      <c r="B68" s="16">
        <f t="shared" si="37"/>
        <v>4.4572744859617242</v>
      </c>
      <c r="C68" s="5">
        <f>MIN(MAX('CSP5'!C182+W18+W43+W68+W93,W118),W143)</f>
        <v>4.4572744859617242</v>
      </c>
      <c r="D68" s="5">
        <f>MIN(MAX('CSP5'!D182+X18+X43+X68+X93,X118),X143)</f>
        <v>0.4728994859617246</v>
      </c>
      <c r="E68" s="5">
        <f>MIN(MAX('CSP5'!E182+Y18+Y43+Y68+Y93,Y118),Y143)</f>
        <v>-2.4567885140382755</v>
      </c>
      <c r="F68" s="5">
        <f>MIN(MAX('CSP5'!F182+Z18+Z43+Z68+Z93,Z118),Z143)</f>
        <v>-4.2146005140382758</v>
      </c>
      <c r="G68" s="5">
        <f>MIN(MAX('CSP5'!G182+AA18+AA43+AA68+AA93,AA118),AA143)</f>
        <v>-4.0974135140382746</v>
      </c>
      <c r="H68" s="5">
        <f>MIN(MAX('CSP5'!H182+AB18+AB43+AB68+AB93,AB118),AB143)</f>
        <v>-5.2948608719928156</v>
      </c>
      <c r="I68" s="5">
        <f>MIN(MAX('CSP5'!I182+AC18+AC43+AC68+AC93,AC118),AC143)</f>
        <v>-5.3162094515382226</v>
      </c>
      <c r="J68" s="5">
        <f>MIN(MAX('CSP5'!J182+AD18+AD43+AD68+AD93,AD118),AD143)</f>
        <v>-8.0648356149127149</v>
      </c>
      <c r="K68" s="5">
        <f>MIN(MAX('CSP5'!K182+AE18+AE43+AE68+AE93,AE118),AE143)</f>
        <v>-8.4276434320272688</v>
      </c>
      <c r="L68" s="5">
        <f>MIN(MAX('CSP5'!L182+AF18+AF43+AF68+AF93,AF118),AF143)</f>
        <v>-7.7538582484130538</v>
      </c>
      <c r="M68" s="5">
        <f>MIN(MAX('CSP5'!M182+AG18+AG43+AG68+AG93,AG118),AG143)</f>
        <v>-6.6991712484130534</v>
      </c>
      <c r="N68" s="5">
        <f>MIN(MAX('CSP5'!N182+AH18+AH43+AH68+AH93,AH118),AH143)</f>
        <v>-6.2304212484130534</v>
      </c>
      <c r="O68" s="5">
        <f>MIN(MAX('CSP5'!O182+AI18+AI43+AI68+AI93,AI118),AI143)</f>
        <v>-3.6522962484130543</v>
      </c>
      <c r="P68" s="5">
        <f>MIN(MAX('CSP5'!P182+AJ18+AJ43+AJ68+AJ93,AJ118),AJ143)</f>
        <v>-1.6601082484130547</v>
      </c>
      <c r="Q68" s="5">
        <f>MIN(MAX('CSP5'!Q182+AK18+AK43+AK68+AK93,AK118),AK143)</f>
        <v>0.4492667515869454</v>
      </c>
      <c r="R68" s="5">
        <f>MIN(MAX('CSP5'!R182+AL18+AL43+AL68+AL93,AL118),AL143)</f>
        <v>1.0352047515869465</v>
      </c>
      <c r="S68" s="16">
        <f t="shared" si="38"/>
        <v>1.0352047515869465</v>
      </c>
      <c r="U68" s="8">
        <f>'CSP5'!$A$182</f>
        <v>2600</v>
      </c>
      <c r="V68" s="16">
        <f t="shared" si="39"/>
        <v>0</v>
      </c>
      <c r="W68" s="5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5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5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5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5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5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5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5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5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5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5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5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5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5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5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5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6">
        <f t="shared" si="40"/>
        <v>0</v>
      </c>
    </row>
    <row r="69" spans="1:39" s="5" customFormat="1" x14ac:dyDescent="0.25">
      <c r="A69" s="8">
        <f>'CSP5'!$A$183</f>
        <v>2800</v>
      </c>
      <c r="B69" s="16">
        <f t="shared" si="37"/>
        <v>4.4572744859617242</v>
      </c>
      <c r="C69" s="5">
        <f>MIN(MAX('CSP5'!C183+W19+W44+W69+W94,W119),W144)</f>
        <v>4.4572744859617242</v>
      </c>
      <c r="D69" s="5">
        <f>MIN(MAX('CSP5'!D183+X19+X44+X69+X94,X119),X144)</f>
        <v>0.4728994859617246</v>
      </c>
      <c r="E69" s="5">
        <f>MIN(MAX('CSP5'!E183+Y19+Y44+Y69+Y94,Y119),Y144)</f>
        <v>-2.2224135140382755</v>
      </c>
      <c r="F69" s="5">
        <f>MIN(MAX('CSP5'!F183+Z19+Z44+Z69+Z94,Z119),Z144)</f>
        <v>-4.3317885140382746</v>
      </c>
      <c r="G69" s="5">
        <f>MIN(MAX('CSP5'!G183+AA19+AA44+AA69+AA94,AA119),AA144)</f>
        <v>-4.5661635140382746</v>
      </c>
      <c r="H69" s="5">
        <f>MIN(MAX('CSP5'!H183+AB19+AB44+AB69+AB94,AB119),AB144)</f>
        <v>-5.1521005140382758</v>
      </c>
      <c r="I69" s="5">
        <f>MIN(MAX('CSP5'!I183+AC19+AC44+AC69+AC94,AC119),AC144)</f>
        <v>-4.6833505140382758</v>
      </c>
      <c r="J69" s="5">
        <f>MIN(MAX('CSP5'!J183+AD19+AD44+AD69+AD94,AD119),AD144)</f>
        <v>-7.2828240935836828</v>
      </c>
      <c r="K69" s="5">
        <f>MIN(MAX('CSP5'!K183+AE19+AE44+AE69+AE94,AE119),AE144)</f>
        <v>-6.3827134687501124</v>
      </c>
      <c r="L69" s="5">
        <f>MIN(MAX('CSP5'!L183+AF19+AF44+AF69+AF94,AF119),AF144)</f>
        <v>-6.3827134687501124</v>
      </c>
      <c r="M69" s="5">
        <f>MIN(MAX('CSP5'!M183+AG19+AG44+AG69+AG94,AG119),AG144)</f>
        <v>-5.6825568034973184</v>
      </c>
      <c r="N69" s="5">
        <f>MIN(MAX('CSP5'!N183+AH19+AH44+AH69+AH94,AH119),AH144)</f>
        <v>-4.2382332484130538</v>
      </c>
      <c r="O69" s="5">
        <f>MIN(MAX('CSP5'!O183+AI19+AI44+AI69+AI94,AI119),AI144)</f>
        <v>-1.660108248413054</v>
      </c>
      <c r="P69" s="5">
        <f>MIN(MAX('CSP5'!P183+AJ19+AJ44+AJ69+AJ94,AJ119),AJ144)</f>
        <v>2.3242667515869453</v>
      </c>
      <c r="Q69" s="5">
        <f>MIN(MAX('CSP5'!Q183+AK19+AK44+AK69+AK94,AK119),AK144)</f>
        <v>5.7227047515869449</v>
      </c>
      <c r="R69" s="5">
        <f>MIN(MAX('CSP5'!R183+AL19+AL44+AL69+AL94,AL119),AL144)</f>
        <v>6.3086417515869462</v>
      </c>
      <c r="S69" s="16">
        <f t="shared" si="38"/>
        <v>6.3086417515869462</v>
      </c>
      <c r="U69" s="8">
        <f>'CSP5'!$A$183</f>
        <v>2800</v>
      </c>
      <c r="V69" s="16">
        <f t="shared" si="39"/>
        <v>0</v>
      </c>
      <c r="W69" s="5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5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5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5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5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5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5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5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5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5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5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5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5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5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5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5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6">
        <f t="shared" si="40"/>
        <v>0</v>
      </c>
    </row>
    <row r="70" spans="1:39" s="5" customFormat="1" x14ac:dyDescent="0.25">
      <c r="A70" s="8">
        <f>'CSP5'!$A$184</f>
        <v>2900</v>
      </c>
      <c r="B70" s="16">
        <f t="shared" si="37"/>
        <v>-0.30637162420680486</v>
      </c>
      <c r="C70" s="5">
        <f>MIN(MAX('CSP5'!C184+W20+W45+W70+W95,W120),W145)</f>
        <v>-0.30637162420680486</v>
      </c>
      <c r="D70" s="5">
        <f>MIN(MAX('CSP5'!D184+X20+X45+X70+X95,X120),X145)</f>
        <v>-1.3610596242068049</v>
      </c>
      <c r="E70" s="5">
        <f>MIN(MAX('CSP5'!E184+Y20+Y45+Y70+Y95,Y120),Y145)</f>
        <v>-1.8298096242068049</v>
      </c>
      <c r="F70" s="5">
        <f>MIN(MAX('CSP5'!F184+Z20+Z45+Z70+Z95,Z120),Z145)</f>
        <v>-2.7767047360719812</v>
      </c>
      <c r="G70" s="5">
        <f>MIN(MAX('CSP5'!G184+AA20+AA45+AA70+AA95,AA120),AA145)</f>
        <v>-2.925538514038275</v>
      </c>
      <c r="H70" s="5">
        <f>MIN(MAX('CSP5'!H184+AB20+AB45+AB70+AB95,AB120),AB145)</f>
        <v>-4.0974135140382746</v>
      </c>
      <c r="I70" s="5">
        <f>MIN(MAX('CSP5'!I184+AC20+AC45+AC70+AC95,AC120),AC145)</f>
        <v>-3.9802255140382754</v>
      </c>
      <c r="J70" s="5">
        <f>MIN(MAX('CSP5'!J184+AD20+AD45+AD70+AD95,AD120),AD145)</f>
        <v>-5.162775303810978</v>
      </c>
      <c r="K70" s="5">
        <f>MIN(MAX('CSP5'!K184+AE20+AE45+AE70+AE95,AE120),AE145)</f>
        <v>-5.4452134687501124</v>
      </c>
      <c r="L70" s="5">
        <f>MIN(MAX('CSP5'!L184+AF20+AF45+AF70+AF95,AF120),AF145)</f>
        <v>-5.4452134687501124</v>
      </c>
      <c r="M70" s="5">
        <f>MIN(MAX('CSP5'!M184+AG20+AG45+AG70+AG95,AG120),AG145)</f>
        <v>-4.3934938034973188</v>
      </c>
      <c r="N70" s="5">
        <f>MIN(MAX('CSP5'!N184+AH20+AH45+AH70+AH95,AH120),AH145)</f>
        <v>-1.1913582484130543</v>
      </c>
      <c r="O70" s="5">
        <f>MIN(MAX('CSP5'!O184+AI20+AI45+AI70+AI95,AI120),AI145)</f>
        <v>2.3242667515869462</v>
      </c>
      <c r="P70" s="5">
        <f>MIN(MAX('CSP5'!P184+AJ20+AJ45+AJ70+AJ95,AJ120),AJ145)</f>
        <v>5.6055167515869453</v>
      </c>
      <c r="Q70" s="5">
        <f>MIN(MAX('CSP5'!Q184+AK20+AK45+AK70+AK95,AK120),AK145)</f>
        <v>8.5352047515869458</v>
      </c>
      <c r="R70" s="5">
        <f>MIN(MAX('CSP5'!R184+AL20+AL45+AL70+AL95,AL120),AL145)</f>
        <v>9.4727047515869476</v>
      </c>
      <c r="S70" s="16">
        <f t="shared" si="38"/>
        <v>9.4727047515869476</v>
      </c>
      <c r="U70" s="8">
        <f>'CSP5'!$A$184</f>
        <v>2900</v>
      </c>
      <c r="V70" s="16">
        <f t="shared" si="39"/>
        <v>0</v>
      </c>
      <c r="W70" s="5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5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5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5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5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5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5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5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5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5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5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5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5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5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5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5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6">
        <f t="shared" si="40"/>
        <v>0</v>
      </c>
    </row>
    <row r="71" spans="1:39" s="5" customFormat="1" x14ac:dyDescent="0.25">
      <c r="A71" s="8">
        <f>'CSP5'!$A$185</f>
        <v>3000</v>
      </c>
      <c r="B71" s="16">
        <f t="shared" si="37"/>
        <v>0.78935726562466613</v>
      </c>
      <c r="C71" s="5">
        <f>MIN(MAX('CSP5'!C185+W21+W46+W71+W96,W121),W146)</f>
        <v>0.78935726562466613</v>
      </c>
      <c r="D71" s="5">
        <f>MIN(MAX('CSP5'!D185+X21+X46+X71+X96,X121),X146)</f>
        <v>0.78935726562466613</v>
      </c>
      <c r="E71" s="5">
        <f>MIN(MAX('CSP5'!E185+Y21+Y46+Y71+Y96,Y121),Y146)</f>
        <v>0.78935726562466613</v>
      </c>
      <c r="F71" s="5">
        <f>MIN(MAX('CSP5'!F185+Z21+Z46+Z71+Z96,Z121),Z146)</f>
        <v>-1.4559969581056873</v>
      </c>
      <c r="G71" s="5">
        <f>MIN(MAX('CSP5'!G185+AA21+AA46+AA71+AA96,AA121),AA146)</f>
        <v>-1.9880385140382755</v>
      </c>
      <c r="H71" s="5">
        <f>MIN(MAX('CSP5'!H185+AB21+AB46+AB71+AB96,AB121),AB146)</f>
        <v>-2.925538514038275</v>
      </c>
      <c r="I71" s="5">
        <f>MIN(MAX('CSP5'!I185+AC21+AC46+AC71+AC96,AC121),AC146)</f>
        <v>-3.628663514038275</v>
      </c>
      <c r="J71" s="5">
        <f>MIN(MAX('CSP5'!J185+AD21+AD46+AD71+AD96,AD121),AD146)</f>
        <v>-4.5661635140382746</v>
      </c>
      <c r="K71" s="5">
        <f>MIN(MAX('CSP5'!K185+AE21+AE46+AE71+AE96,AE121),AE146)</f>
        <v>-5.4452134687501124</v>
      </c>
      <c r="L71" s="5">
        <f>MIN(MAX('CSP5'!L185+AF21+AF46+AF71+AF96,AF121),AF146)</f>
        <v>-4.8592754687501127</v>
      </c>
      <c r="M71" s="5">
        <f>MIN(MAX('CSP5'!M185+AG21+AG46+AG71+AG96,AG121),AG146)</f>
        <v>-3.5731818034973188</v>
      </c>
      <c r="N71" s="5">
        <f>MIN(MAX('CSP5'!N185+AH21+AH46+AH71+AH96,AH121),AH146)</f>
        <v>0.8008297515869458</v>
      </c>
      <c r="O71" s="5">
        <f>MIN(MAX('CSP5'!O185+AI21+AI46+AI71+AI96,AI121),AI146)</f>
        <v>2.3242667515869462</v>
      </c>
      <c r="P71" s="5">
        <f>MIN(MAX('CSP5'!P185+AJ21+AJ46+AJ71+AJ96,AJ121),AJ146)</f>
        <v>4.5508297515869449</v>
      </c>
      <c r="Q71" s="5">
        <f>MIN(MAX('CSP5'!Q185+AK21+AK46+AK71+AK96,AK121),AK146)</f>
        <v>7.8320797515869449</v>
      </c>
      <c r="R71" s="5">
        <f>MIN(MAX('CSP5'!R185+AL21+AL46+AL71+AL96,AL121),AL146)</f>
        <v>8.3008297515869476</v>
      </c>
      <c r="S71" s="16">
        <f t="shared" si="38"/>
        <v>8.3008297515869476</v>
      </c>
      <c r="U71" s="8">
        <f>'CSP5'!$A$185</f>
        <v>3000</v>
      </c>
      <c r="V71" s="16">
        <f t="shared" si="39"/>
        <v>0</v>
      </c>
      <c r="W71" s="5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5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5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5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5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5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5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5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5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5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5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5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5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5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5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5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6">
        <f t="shared" si="40"/>
        <v>0</v>
      </c>
    </row>
    <row r="72" spans="1:39" s="5" customFormat="1" x14ac:dyDescent="0.25">
      <c r="A72" s="8">
        <f>'CSP5'!$A$186</f>
        <v>3200</v>
      </c>
      <c r="B72" s="16">
        <f t="shared" si="37"/>
        <v>6.7659202656246658</v>
      </c>
      <c r="C72" s="5">
        <f>MIN(MAX('CSP5'!C186+W22+W47+W72+W97,W122),W147)</f>
        <v>6.7659202656246658</v>
      </c>
      <c r="D72" s="5">
        <f>MIN(MAX('CSP5'!D186+X22+X47+X72+X97,X122),X147)</f>
        <v>3.8362322656246661</v>
      </c>
      <c r="E72" s="5">
        <f>MIN(MAX('CSP5'!E186+Y22+Y47+Y72+Y97,Y122),Y147)</f>
        <v>1.8440452656246662</v>
      </c>
      <c r="F72" s="5">
        <f>MIN(MAX('CSP5'!F186+Z22+Z47+Z72+Z97,Z122),Z147)</f>
        <v>-0.26533073437533394</v>
      </c>
      <c r="G72" s="5">
        <f>MIN(MAX('CSP5'!G186+AA22+AA47+AA72+AA97,AA122),AA147)</f>
        <v>-2.1403307343753339</v>
      </c>
      <c r="H72" s="5">
        <f>MIN(MAX('CSP5'!H186+AB22+AB47+AB72+AB97,AB122),AB147)</f>
        <v>-2.1403307343753339</v>
      </c>
      <c r="I72" s="5">
        <f>MIN(MAX('CSP5'!I186+AC22+AC47+AC72+AC97,AC122),AC147)</f>
        <v>-2.1403307343753339</v>
      </c>
      <c r="J72" s="5">
        <f>MIN(MAX('CSP5'!J186+AD22+AD47+AD72+AD97,AD122),AD147)</f>
        <v>-1.3625429914554341</v>
      </c>
      <c r="K72" s="5">
        <f>MIN(MAX('CSP5'!K186+AE22+AE47+AE72+AE97,AE122),AE147)</f>
        <v>-2.3689218398235816</v>
      </c>
      <c r="L72" s="5">
        <f>MIN(MAX('CSP5'!L186+AF22+AF47+AF72+AF97,AF122),AF147)</f>
        <v>-2.8670884687501128</v>
      </c>
      <c r="M72" s="5">
        <f>MIN(MAX('CSP5'!M186+AG22+AG47+AG72+AG97,AG122),AG147)</f>
        <v>-0.17474380349731883</v>
      </c>
      <c r="N72" s="5">
        <f>MIN(MAX('CSP5'!N186+AH22+AH47+AH72+AH97,AH122),AH147)</f>
        <v>2.7930167515869457</v>
      </c>
      <c r="O72" s="5">
        <f>MIN(MAX('CSP5'!O186+AI22+AI47+AI72+AI97,AI122),AI147)</f>
        <v>1.2695797515869458</v>
      </c>
      <c r="P72" s="5">
        <f>MIN(MAX('CSP5'!P186+AJ22+AJ47+AJ72+AJ97,AJ122),AJ147)</f>
        <v>1.2695797515869454</v>
      </c>
      <c r="Q72" s="5">
        <f>MIN(MAX('CSP5'!Q186+AK22+AK47+AK72+AK97,AK122),AK147)</f>
        <v>2.3242667515869453</v>
      </c>
      <c r="R72" s="5">
        <f>MIN(MAX('CSP5'!R186+AL22+AL47+AL72+AL97,AL122),AL147)</f>
        <v>2.3242667515869466</v>
      </c>
      <c r="S72" s="16">
        <f t="shared" si="38"/>
        <v>2.3242667515869466</v>
      </c>
      <c r="U72" s="8">
        <f>'CSP5'!$A$186</f>
        <v>3200</v>
      </c>
      <c r="V72" s="16">
        <f t="shared" si="39"/>
        <v>0</v>
      </c>
      <c r="W72" s="5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5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5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5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5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5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5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5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5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5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5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5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5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5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5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5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6">
        <f t="shared" si="40"/>
        <v>0</v>
      </c>
    </row>
    <row r="73" spans="1:39" s="5" customFormat="1" x14ac:dyDescent="0.25">
      <c r="A73" s="8">
        <f>'CSP5'!$A$187</f>
        <v>3300</v>
      </c>
      <c r="B73" s="16">
        <f t="shared" si="37"/>
        <v>6.7659202656246658</v>
      </c>
      <c r="C73" s="5">
        <f>MIN(MAX('CSP5'!C187+W23+W48+W73+W98,W123),W148)</f>
        <v>6.7659202656246658</v>
      </c>
      <c r="D73" s="5">
        <f>MIN(MAX('CSP5'!D187+X23+X48+X73+X98,X123),X148)</f>
        <v>3.8362322656246706</v>
      </c>
      <c r="E73" s="5">
        <f>MIN(MAX('CSP5'!E187+Y23+Y48+Y73+Y98,Y123),Y148)</f>
        <v>1.8440452656246746</v>
      </c>
      <c r="F73" s="5">
        <f>MIN(MAX('CSP5'!F187+Z23+Z48+Z73+Z98,Z123),Z148)</f>
        <v>-0.26533073437534238</v>
      </c>
      <c r="G73" s="5">
        <f>MIN(MAX('CSP5'!G187+AA23+AA48+AA73+AA98,AA123),AA148)</f>
        <v>-2.1403307343753513</v>
      </c>
      <c r="H73" s="5">
        <f>MIN(MAX('CSP5'!H187+AB23+AB48+AB73+AB98,AB123),AB148)</f>
        <v>-2.1403307343753339</v>
      </c>
      <c r="I73" s="5">
        <f>MIN(MAX('CSP5'!I187+AC23+AC48+AC73+AC98,AC123),AC148)</f>
        <v>-2.1403307343753339</v>
      </c>
      <c r="J73" s="5">
        <f>MIN(MAX('CSP5'!J187+AD23+AD48+AD73+AD98,AD123),AD148)</f>
        <v>-1.5969179914554119</v>
      </c>
      <c r="K73" s="5">
        <f>MIN(MAX('CSP5'!K187+AE23+AE48+AE73+AE98,AE123),AE148)</f>
        <v>-2.6032968398235736</v>
      </c>
      <c r="L73" s="5">
        <f>MIN(MAX('CSP5'!L187+AF23+AF48+AF73+AF98,AF123),AF148)</f>
        <v>-3.3358384687501128</v>
      </c>
      <c r="M73" s="5">
        <f>MIN(MAX('CSP5'!M187+AG23+AG48+AG73+AG98,AG123),AG148)</f>
        <v>-0.17474380349731911</v>
      </c>
      <c r="N73" s="5">
        <f>MIN(MAX('CSP5'!N187+AH23+AH48+AH73+AH98,AH123),AH148)</f>
        <v>0.33207975158694542</v>
      </c>
      <c r="O73" s="5">
        <f>MIN(MAX('CSP5'!O187+AI23+AI48+AI73+AI98,AI123),AI148)</f>
        <v>0.80082975158692826</v>
      </c>
      <c r="P73" s="5">
        <f>MIN(MAX('CSP5'!P187+AJ23+AJ48+AJ73+AJ98,AJ123),AJ148)</f>
        <v>1.2695797515869283</v>
      </c>
      <c r="Q73" s="5">
        <f>MIN(MAX('CSP5'!Q187+AK23+AK48+AK73+AK98,AK123),AK148)</f>
        <v>2.3242667515869284</v>
      </c>
      <c r="R73" s="5">
        <f>MIN(MAX('CSP5'!R187+AL23+AL48+AL73+AL98,AL123),AL148)</f>
        <v>2.32426675158686</v>
      </c>
      <c r="S73" s="16">
        <f t="shared" si="38"/>
        <v>2.32426675158686</v>
      </c>
      <c r="U73" s="8">
        <f>'CSP5'!$A$187</f>
        <v>3300</v>
      </c>
      <c r="V73" s="16">
        <f t="shared" si="39"/>
        <v>0</v>
      </c>
      <c r="W73" s="5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5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5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5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5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5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5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5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5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5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5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5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5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5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5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5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6">
        <f t="shared" si="40"/>
        <v>0</v>
      </c>
    </row>
    <row r="74" spans="1:39" s="5" customFormat="1" x14ac:dyDescent="0.25">
      <c r="A74" s="8">
        <f>'CSP5'!$A$188</f>
        <v>3500</v>
      </c>
      <c r="B74" s="16">
        <f t="shared" si="37"/>
        <v>6.7659202656246658</v>
      </c>
      <c r="C74" s="5">
        <f>MIN(MAX('CSP5'!C188+W24+W49+W74+W99,W124),W149)</f>
        <v>6.7659202656246658</v>
      </c>
      <c r="D74" s="5">
        <f>MIN(MAX('CSP5'!D188+X24+X49+X74+X99,X124),X149)</f>
        <v>3.8362322656246151</v>
      </c>
      <c r="E74" s="5">
        <f>MIN(MAX('CSP5'!E188+Y24+Y49+Y74+Y99,Y124),Y149)</f>
        <v>1.8440452656246491</v>
      </c>
      <c r="F74" s="5">
        <f>MIN(MAX('CSP5'!F188+Z24+Z49+Z74+Z99,Z124),Z149)</f>
        <v>-0.26533073437536814</v>
      </c>
      <c r="G74" s="5">
        <f>MIN(MAX('CSP5'!G188+AA24+AA49+AA74+AA99,AA124),AA149)</f>
        <v>-2.1403307343753339</v>
      </c>
      <c r="H74" s="5">
        <f>MIN(MAX('CSP5'!H188+AB24+AB49+AB74+AB99,AB124),AB149)</f>
        <v>-2.0231427343754023</v>
      </c>
      <c r="I74" s="5">
        <f>MIN(MAX('CSP5'!I188+AC24+AC49+AC74+AC99,AC124),AC149)</f>
        <v>-2.0231427343753339</v>
      </c>
      <c r="J74" s="5">
        <f>MIN(MAX('CSP5'!J188+AD24+AD49+AD74+AD99,AD124),AD149)</f>
        <v>-1.4797299914554332</v>
      </c>
      <c r="K74" s="5">
        <f>MIN(MAX('CSP5'!K188+AE24+AE49+AE74+AE99,AE124),AE149)</f>
        <v>-2.4861088398236078</v>
      </c>
      <c r="L74" s="5">
        <f>MIN(MAX('CSP5'!L188+AF24+AF49+AF74+AF99,AF124),AF149)</f>
        <v>-3.2186504687501127</v>
      </c>
      <c r="M74" s="5">
        <f>MIN(MAX('CSP5'!M188+AG24+AG49+AG74+AG99,AG124),AG149)</f>
        <v>-0.17474380349731483</v>
      </c>
      <c r="N74" s="5">
        <f>MIN(MAX('CSP5'!N188+AH24+AH49+AH74+AH99,AH124),AH149)</f>
        <v>0.33207975158692837</v>
      </c>
      <c r="O74" s="5">
        <f>MIN(MAX('CSP5'!O188+AI24+AI49+AI74+AI99,AI124),AI149)</f>
        <v>0.80082975158686009</v>
      </c>
      <c r="P74" s="5">
        <f>MIN(MAX('CSP5'!P188+AJ24+AJ49+AJ74+AJ99,AJ124),AJ149)</f>
        <v>1.2695797515869964</v>
      </c>
      <c r="Q74" s="5">
        <f>MIN(MAX('CSP5'!Q188+AK24+AK49+AK74+AK99,AK124),AK149)</f>
        <v>2.3242667515867237</v>
      </c>
      <c r="R74" s="5">
        <f>MIN(MAX('CSP5'!R188+AL24+AL49+AL74+AL99,AL124),AL149)</f>
        <v>2.3242667515869968</v>
      </c>
      <c r="S74" s="16">
        <f t="shared" si="38"/>
        <v>2.3242667515869968</v>
      </c>
      <c r="U74" s="8">
        <f>'CSP5'!$A$188</f>
        <v>3500</v>
      </c>
      <c r="V74" s="16">
        <f t="shared" si="39"/>
        <v>0</v>
      </c>
      <c r="W74" s="5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5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5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5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5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5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5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5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5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5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5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5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5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5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5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5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6">
        <f t="shared" si="40"/>
        <v>0</v>
      </c>
    </row>
    <row r="75" spans="1:39" s="5" customFormat="1" x14ac:dyDescent="0.25">
      <c r="A75" s="16">
        <f>'CSP5'!$A$189</f>
        <v>3501</v>
      </c>
      <c r="B75" s="16">
        <f>B74</f>
        <v>6.7659202656246658</v>
      </c>
      <c r="C75" s="16">
        <f t="shared" ref="C75:S75" si="41">C74</f>
        <v>6.7659202656246658</v>
      </c>
      <c r="D75" s="16">
        <f t="shared" si="41"/>
        <v>3.8362322656246151</v>
      </c>
      <c r="E75" s="16">
        <f t="shared" si="41"/>
        <v>1.8440452656246491</v>
      </c>
      <c r="F75" s="16">
        <f t="shared" si="41"/>
        <v>-0.26533073437536814</v>
      </c>
      <c r="G75" s="16">
        <f t="shared" si="41"/>
        <v>-2.1403307343753339</v>
      </c>
      <c r="H75" s="16">
        <f t="shared" si="41"/>
        <v>-2.0231427343754023</v>
      </c>
      <c r="I75" s="16">
        <f t="shared" si="41"/>
        <v>-2.0231427343753339</v>
      </c>
      <c r="J75" s="16">
        <f t="shared" si="41"/>
        <v>-1.4797299914554332</v>
      </c>
      <c r="K75" s="16">
        <f t="shared" si="41"/>
        <v>-2.4861088398236078</v>
      </c>
      <c r="L75" s="16">
        <f t="shared" si="41"/>
        <v>-3.2186504687501127</v>
      </c>
      <c r="M75" s="16">
        <f t="shared" si="41"/>
        <v>-0.17474380349731483</v>
      </c>
      <c r="N75" s="16">
        <f t="shared" si="41"/>
        <v>0.33207975158692837</v>
      </c>
      <c r="O75" s="16">
        <f t="shared" si="41"/>
        <v>0.80082975158686009</v>
      </c>
      <c r="P75" s="16">
        <f t="shared" si="41"/>
        <v>1.2695797515869964</v>
      </c>
      <c r="Q75" s="16">
        <f t="shared" si="41"/>
        <v>2.3242667515867237</v>
      </c>
      <c r="R75" s="16">
        <f t="shared" si="41"/>
        <v>2.3242667515869968</v>
      </c>
      <c r="S75" s="16">
        <f t="shared" si="41"/>
        <v>2.3242667515869968</v>
      </c>
      <c r="U75" s="16">
        <f>'CSP5'!$A$189</f>
        <v>3501</v>
      </c>
      <c r="V75" s="16">
        <f>V74</f>
        <v>0</v>
      </c>
      <c r="W75" s="16">
        <f t="shared" ref="W75:AM75" si="42">W74</f>
        <v>0</v>
      </c>
      <c r="X75" s="16">
        <f t="shared" si="42"/>
        <v>0</v>
      </c>
      <c r="Y75" s="16">
        <f t="shared" si="42"/>
        <v>0</v>
      </c>
      <c r="Z75" s="16">
        <f t="shared" si="42"/>
        <v>0</v>
      </c>
      <c r="AA75" s="16">
        <f t="shared" si="42"/>
        <v>0</v>
      </c>
      <c r="AB75" s="16">
        <f t="shared" si="42"/>
        <v>0</v>
      </c>
      <c r="AC75" s="16">
        <f t="shared" si="42"/>
        <v>0</v>
      </c>
      <c r="AD75" s="16">
        <f t="shared" si="42"/>
        <v>0</v>
      </c>
      <c r="AE75" s="16">
        <f t="shared" si="42"/>
        <v>0</v>
      </c>
      <c r="AF75" s="16">
        <f t="shared" si="42"/>
        <v>0</v>
      </c>
      <c r="AG75" s="16">
        <f t="shared" si="42"/>
        <v>0</v>
      </c>
      <c r="AH75" s="16">
        <f t="shared" si="42"/>
        <v>0</v>
      </c>
      <c r="AI75" s="16">
        <f t="shared" si="42"/>
        <v>0</v>
      </c>
      <c r="AJ75" s="16">
        <f t="shared" si="42"/>
        <v>0</v>
      </c>
      <c r="AK75" s="16">
        <f t="shared" si="42"/>
        <v>0</v>
      </c>
      <c r="AL75" s="16">
        <f t="shared" si="42"/>
        <v>0</v>
      </c>
      <c r="AM75" s="16">
        <f t="shared" si="42"/>
        <v>0</v>
      </c>
    </row>
    <row r="77" spans="1:39" x14ac:dyDescent="0.25">
      <c r="A77" s="17"/>
      <c r="B77" s="51" t="s">
        <v>1131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U77" s="17"/>
      <c r="V77" s="51" t="s">
        <v>1125</v>
      </c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1.4885244859617244</v>
      </c>
      <c r="C80" s="16">
        <f t="shared" ref="C80:S80" si="43">C81</f>
        <v>1.4885244859617244</v>
      </c>
      <c r="D80" s="16">
        <f t="shared" si="43"/>
        <v>1.4885244859617248</v>
      </c>
      <c r="E80" s="16">
        <f t="shared" si="43"/>
        <v>1.488524485961721</v>
      </c>
      <c r="F80" s="16">
        <f t="shared" si="43"/>
        <v>1.4885244859617222</v>
      </c>
      <c r="G80" s="16">
        <f t="shared" si="43"/>
        <v>1.3798419373777477</v>
      </c>
      <c r="H80" s="16">
        <f t="shared" si="43"/>
        <v>0.84921540071229806</v>
      </c>
      <c r="I80" s="16">
        <f t="shared" si="43"/>
        <v>0.43366472033692105</v>
      </c>
      <c r="J80" s="16">
        <f t="shared" si="43"/>
        <v>5.0079351018808893E-2</v>
      </c>
      <c r="K80" s="16">
        <f t="shared" si="43"/>
        <v>1.1720814086997322E-2</v>
      </c>
      <c r="L80" s="16">
        <f t="shared" si="43"/>
        <v>1.1720814086997322E-2</v>
      </c>
      <c r="M80" s="16">
        <f t="shared" si="43"/>
        <v>1.1720814086997322E-2</v>
      </c>
      <c r="N80" s="16">
        <f t="shared" si="43"/>
        <v>1.1720814086997718E-2</v>
      </c>
      <c r="O80" s="16">
        <f t="shared" si="43"/>
        <v>1.1720814086997988E-2</v>
      </c>
      <c r="P80" s="16">
        <f t="shared" si="43"/>
        <v>1.1720814086997988E-2</v>
      </c>
      <c r="Q80" s="16">
        <f t="shared" si="43"/>
        <v>1.1720814086997454E-2</v>
      </c>
      <c r="R80" s="16">
        <f t="shared" si="43"/>
        <v>1.1720814086997454E-2</v>
      </c>
      <c r="S80" s="16">
        <f t="shared" si="43"/>
        <v>1.1720814086997454E-2</v>
      </c>
      <c r="U80" s="16">
        <f>'CSP5'!$A$169</f>
        <v>619</v>
      </c>
      <c r="V80" s="16">
        <f>V81</f>
        <v>0</v>
      </c>
      <c r="W80" s="16">
        <f t="shared" ref="W80:AM80" si="44">W81</f>
        <v>0</v>
      </c>
      <c r="X80" s="16">
        <f t="shared" si="44"/>
        <v>0</v>
      </c>
      <c r="Y80" s="16">
        <f t="shared" si="44"/>
        <v>0</v>
      </c>
      <c r="Z80" s="16">
        <f t="shared" si="44"/>
        <v>0</v>
      </c>
      <c r="AA80" s="16">
        <f t="shared" si="44"/>
        <v>0</v>
      </c>
      <c r="AB80" s="16">
        <f t="shared" si="44"/>
        <v>0</v>
      </c>
      <c r="AC80" s="16">
        <f t="shared" si="44"/>
        <v>0</v>
      </c>
      <c r="AD80" s="16">
        <f t="shared" si="44"/>
        <v>0</v>
      </c>
      <c r="AE80" s="16">
        <f t="shared" si="44"/>
        <v>0</v>
      </c>
      <c r="AF80" s="16">
        <f t="shared" si="44"/>
        <v>0</v>
      </c>
      <c r="AG80" s="16">
        <f t="shared" si="44"/>
        <v>0</v>
      </c>
      <c r="AH80" s="16">
        <f t="shared" si="44"/>
        <v>0</v>
      </c>
      <c r="AI80" s="16">
        <f t="shared" si="44"/>
        <v>0</v>
      </c>
      <c r="AJ80" s="16">
        <f t="shared" si="44"/>
        <v>0</v>
      </c>
      <c r="AK80" s="16">
        <f t="shared" si="44"/>
        <v>0</v>
      </c>
      <c r="AL80" s="16">
        <f t="shared" si="44"/>
        <v>0</v>
      </c>
      <c r="AM80" s="16">
        <f t="shared" si="44"/>
        <v>0</v>
      </c>
    </row>
    <row r="81" spans="1:39" s="5" customFormat="1" x14ac:dyDescent="0.25">
      <c r="A81" s="8">
        <f>'CSP5'!$A$170</f>
        <v>620</v>
      </c>
      <c r="B81" s="16">
        <f>C81</f>
        <v>1.4885244859617244</v>
      </c>
      <c r="C81" s="5">
        <f>C56-'CSP5'!C170</f>
        <v>1.4885244859617244</v>
      </c>
      <c r="D81" s="5">
        <f>D56-'CSP5'!D170</f>
        <v>1.4885244859617248</v>
      </c>
      <c r="E81" s="5">
        <f>E56-'CSP5'!E170</f>
        <v>1.488524485961721</v>
      </c>
      <c r="F81" s="5">
        <f>F56-'CSP5'!F170</f>
        <v>1.4885244859617222</v>
      </c>
      <c r="G81" s="5">
        <f>G56-'CSP5'!G170</f>
        <v>1.3798419373777477</v>
      </c>
      <c r="H81" s="5">
        <f>H56-'CSP5'!H170</f>
        <v>0.84921540071229806</v>
      </c>
      <c r="I81" s="5">
        <f>I56-'CSP5'!I170</f>
        <v>0.43366472033692105</v>
      </c>
      <c r="J81" s="5">
        <f>J56-'CSP5'!J170</f>
        <v>5.0079351018808893E-2</v>
      </c>
      <c r="K81" s="5">
        <f>K56-'CSP5'!K170</f>
        <v>1.1720814086997322E-2</v>
      </c>
      <c r="L81" s="5">
        <f>L56-'CSP5'!L170</f>
        <v>1.1720814086997322E-2</v>
      </c>
      <c r="M81" s="5">
        <f>M56-'CSP5'!M170</f>
        <v>1.1720814086997322E-2</v>
      </c>
      <c r="N81" s="5">
        <f>N56-'CSP5'!N170</f>
        <v>1.1720814086997718E-2</v>
      </c>
      <c r="O81" s="5">
        <f>O56-'CSP5'!O170</f>
        <v>1.1720814086997988E-2</v>
      </c>
      <c r="P81" s="5">
        <f>P56-'CSP5'!P170</f>
        <v>1.1720814086997988E-2</v>
      </c>
      <c r="Q81" s="5">
        <f>Q56-'CSP5'!Q170</f>
        <v>1.1720814086997454E-2</v>
      </c>
      <c r="R81" s="5">
        <f>R56-'CSP5'!R170</f>
        <v>1.1720814086997454E-2</v>
      </c>
      <c r="S81" s="16">
        <f>R81</f>
        <v>1.1720814086997454E-2</v>
      </c>
      <c r="U81" s="8">
        <f>'CSP5'!$A$170</f>
        <v>620</v>
      </c>
      <c r="V81" s="16">
        <f>W81</f>
        <v>0</v>
      </c>
      <c r="W81" s="5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5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5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5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5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5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5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5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5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5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5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5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5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5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5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5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6">
        <f>AL81</f>
        <v>0</v>
      </c>
    </row>
    <row r="82" spans="1:39" s="5" customFormat="1" x14ac:dyDescent="0.25">
      <c r="A82" s="8">
        <f>'CSP5'!$A$171</f>
        <v>650</v>
      </c>
      <c r="B82" s="16">
        <f t="shared" ref="B82:B99" si="45">C82</f>
        <v>1.4885244859617246</v>
      </c>
      <c r="C82" s="5">
        <f>C57-'CSP5'!C171</f>
        <v>1.4885244859617246</v>
      </c>
      <c r="D82" s="5">
        <f>D57-'CSP5'!D171</f>
        <v>1.4885244859617246</v>
      </c>
      <c r="E82" s="5">
        <f>E57-'CSP5'!E171</f>
        <v>1.4885244859617246</v>
      </c>
      <c r="F82" s="5">
        <f>F57-'CSP5'!F171</f>
        <v>1.4885244859617246</v>
      </c>
      <c r="G82" s="5">
        <f>G57-'CSP5'!G171</f>
        <v>1.3798419373777442</v>
      </c>
      <c r="H82" s="5">
        <f>H57-'CSP5'!H171</f>
        <v>0.84921540071229806</v>
      </c>
      <c r="I82" s="5">
        <f>I57-'CSP5'!I171</f>
        <v>0.43366472033691927</v>
      </c>
      <c r="J82" s="5">
        <f>J57-'CSP5'!J171</f>
        <v>5.0079351018808893E-2</v>
      </c>
      <c r="K82" s="5">
        <f>K57-'CSP5'!K171</f>
        <v>1.1720814086997322E-2</v>
      </c>
      <c r="L82" s="5">
        <f>L57-'CSP5'!L171</f>
        <v>1.1720814086997322E-2</v>
      </c>
      <c r="M82" s="5">
        <f>M57-'CSP5'!M171</f>
        <v>1.1720814086997322E-2</v>
      </c>
      <c r="N82" s="5">
        <f>N57-'CSP5'!N171</f>
        <v>1.1720814086997322E-2</v>
      </c>
      <c r="O82" s="5">
        <f>O57-'CSP5'!O171</f>
        <v>1.1720814086997322E-2</v>
      </c>
      <c r="P82" s="5">
        <f>P57-'CSP5'!P171</f>
        <v>1.1720814086997322E-2</v>
      </c>
      <c r="Q82" s="5">
        <f>Q57-'CSP5'!Q171</f>
        <v>1.1720814086997322E-2</v>
      </c>
      <c r="R82" s="5">
        <f>R57-'CSP5'!R171</f>
        <v>1.1720814086997322E-2</v>
      </c>
      <c r="S82" s="16">
        <f t="shared" ref="S82:S99" si="46">R82</f>
        <v>1.1720814086997322E-2</v>
      </c>
      <c r="U82" s="8">
        <f>'CSP5'!$A$171</f>
        <v>650</v>
      </c>
      <c r="V82" s="16">
        <f t="shared" ref="V82:V99" si="47">W82</f>
        <v>0</v>
      </c>
      <c r="W82" s="5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5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5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5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5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5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5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5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5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5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5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5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5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5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5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5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6">
        <f t="shared" ref="AM82:AM99" si="48">AL82</f>
        <v>0</v>
      </c>
    </row>
    <row r="83" spans="1:39" s="5" customFormat="1" x14ac:dyDescent="0.25">
      <c r="A83" s="8">
        <f>'CSP5'!$A$172</f>
        <v>800</v>
      </c>
      <c r="B83" s="16">
        <f t="shared" si="45"/>
        <v>1.4885244859617246</v>
      </c>
      <c r="C83" s="5">
        <f>C58-'CSP5'!C172</f>
        <v>1.4885244859617246</v>
      </c>
      <c r="D83" s="5">
        <f>D58-'CSP5'!D172</f>
        <v>1.4885244859617246</v>
      </c>
      <c r="E83" s="5">
        <f>E58-'CSP5'!E172</f>
        <v>1.4885244859617246</v>
      </c>
      <c r="F83" s="5">
        <f>F58-'CSP5'!F172</f>
        <v>1.4885244859617246</v>
      </c>
      <c r="G83" s="5">
        <f>G58-'CSP5'!G172</f>
        <v>1.3798419373777442</v>
      </c>
      <c r="H83" s="5">
        <f>H58-'CSP5'!H172</f>
        <v>0.84921540071229806</v>
      </c>
      <c r="I83" s="5">
        <f>I58-'CSP5'!I172</f>
        <v>0.43366472033691927</v>
      </c>
      <c r="J83" s="5">
        <f>J58-'CSP5'!J172</f>
        <v>5.0079351018808893E-2</v>
      </c>
      <c r="K83" s="5">
        <f>K58-'CSP5'!K172</f>
        <v>1.1720814086997322E-2</v>
      </c>
      <c r="L83" s="5">
        <f>L58-'CSP5'!L172</f>
        <v>1.1720814086997322E-2</v>
      </c>
      <c r="M83" s="5">
        <f>M58-'CSP5'!M172</f>
        <v>1.1720814086997322E-2</v>
      </c>
      <c r="N83" s="5">
        <f>N58-'CSP5'!N172</f>
        <v>1.1720814086997322E-2</v>
      </c>
      <c r="O83" s="5">
        <f>O58-'CSP5'!O172</f>
        <v>1.1720814086997322E-2</v>
      </c>
      <c r="P83" s="5">
        <f>P58-'CSP5'!P172</f>
        <v>1.1720814086997322E-2</v>
      </c>
      <c r="Q83" s="5">
        <f>Q58-'CSP5'!Q172</f>
        <v>1.1720814086997322E-2</v>
      </c>
      <c r="R83" s="5">
        <f>R58-'CSP5'!R172</f>
        <v>1.1720814086997322E-2</v>
      </c>
      <c r="S83" s="16">
        <f t="shared" si="46"/>
        <v>1.1720814086997322E-2</v>
      </c>
      <c r="U83" s="8">
        <f>'CSP5'!$A$172</f>
        <v>800</v>
      </c>
      <c r="V83" s="16">
        <f t="shared" si="47"/>
        <v>0</v>
      </c>
      <c r="W83" s="5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5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5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5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5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5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5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5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5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5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5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5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5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5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5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5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6">
        <f t="shared" si="48"/>
        <v>0</v>
      </c>
    </row>
    <row r="84" spans="1:39" s="5" customFormat="1" x14ac:dyDescent="0.25">
      <c r="A84" s="8">
        <f>'CSP5'!$A$173</f>
        <v>1000</v>
      </c>
      <c r="B84" s="16">
        <f t="shared" si="45"/>
        <v>1.4885244859617246</v>
      </c>
      <c r="C84" s="5">
        <f>C59-'CSP5'!C173</f>
        <v>1.4885244859617246</v>
      </c>
      <c r="D84" s="5">
        <f>D59-'CSP5'!D173</f>
        <v>1.4885244859617246</v>
      </c>
      <c r="E84" s="5">
        <f>E59-'CSP5'!E173</f>
        <v>1.4885244859617246</v>
      </c>
      <c r="F84" s="5">
        <f>F59-'CSP5'!F173</f>
        <v>1.4885244859617246</v>
      </c>
      <c r="G84" s="5">
        <f>G59-'CSP5'!G173</f>
        <v>1.3798419373777446</v>
      </c>
      <c r="H84" s="5">
        <f>H59-'CSP5'!H173</f>
        <v>0.84921540071229806</v>
      </c>
      <c r="I84" s="5">
        <f>I59-'CSP5'!I173</f>
        <v>0.43366472033691927</v>
      </c>
      <c r="J84" s="5">
        <f>J59-'CSP5'!J173</f>
        <v>5.0079351018808893E-2</v>
      </c>
      <c r="K84" s="5">
        <f>K59-'CSP5'!K173</f>
        <v>1.1720814086997322E-2</v>
      </c>
      <c r="L84" s="5">
        <f>L59-'CSP5'!L173</f>
        <v>1.1720814086997322E-2</v>
      </c>
      <c r="M84" s="5">
        <f>M59-'CSP5'!M173</f>
        <v>1.1720814086997322E-2</v>
      </c>
      <c r="N84" s="5">
        <f>N59-'CSP5'!N173</f>
        <v>1.1720814086997322E-2</v>
      </c>
      <c r="O84" s="5">
        <f>O59-'CSP5'!O173</f>
        <v>1.1720814086997322E-2</v>
      </c>
      <c r="P84" s="5">
        <f>P59-'CSP5'!P173</f>
        <v>1.1720814086997322E-2</v>
      </c>
      <c r="Q84" s="5">
        <f>Q59-'CSP5'!Q173</f>
        <v>1.1720814086997322E-2</v>
      </c>
      <c r="R84" s="5">
        <f>R59-'CSP5'!R173</f>
        <v>1.1720814086997322E-2</v>
      </c>
      <c r="S84" s="16">
        <f t="shared" si="46"/>
        <v>1.1720814086997322E-2</v>
      </c>
      <c r="U84" s="8">
        <f>'CSP5'!$A$173</f>
        <v>1000</v>
      </c>
      <c r="V84" s="16">
        <f t="shared" si="47"/>
        <v>0</v>
      </c>
      <c r="W84" s="5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5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5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5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5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5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5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5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5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5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5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5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5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5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5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5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6">
        <f t="shared" si="48"/>
        <v>0</v>
      </c>
    </row>
    <row r="85" spans="1:39" s="5" customFormat="1" x14ac:dyDescent="0.25">
      <c r="A85" s="8">
        <f>'CSP5'!$A$174</f>
        <v>1200</v>
      </c>
      <c r="B85" s="16">
        <f t="shared" si="45"/>
        <v>1.4885244859617242</v>
      </c>
      <c r="C85" s="5">
        <f>C60-'CSP5'!C174</f>
        <v>1.4885244859617242</v>
      </c>
      <c r="D85" s="5">
        <f>D60-'CSP5'!D174</f>
        <v>1.4885244859617242</v>
      </c>
      <c r="E85" s="5">
        <f>E60-'CSP5'!E174</f>
        <v>1.4885244859617242</v>
      </c>
      <c r="F85" s="5">
        <f>F60-'CSP5'!F174</f>
        <v>1.488524485961725</v>
      </c>
      <c r="G85" s="5">
        <f>G60-'CSP5'!G174</f>
        <v>1.3798419373777446</v>
      </c>
      <c r="H85" s="5">
        <f>H60-'CSP5'!H174</f>
        <v>0.84921540071229717</v>
      </c>
      <c r="I85" s="5">
        <f>I60-'CSP5'!I174</f>
        <v>0.43366472033692016</v>
      </c>
      <c r="J85" s="5">
        <f>J60-'CSP5'!J174</f>
        <v>5.0079351018808893E-2</v>
      </c>
      <c r="K85" s="5">
        <f>K60-'CSP5'!K174</f>
        <v>1.172081408699821E-2</v>
      </c>
      <c r="L85" s="5">
        <f>L60-'CSP5'!L174</f>
        <v>1.172081408699821E-2</v>
      </c>
      <c r="M85" s="5">
        <f>M60-'CSP5'!M174</f>
        <v>1.172081408699821E-2</v>
      </c>
      <c r="N85" s="5">
        <f>N60-'CSP5'!N174</f>
        <v>1.1720814086997322E-2</v>
      </c>
      <c r="O85" s="5">
        <f>O60-'CSP5'!O174</f>
        <v>1.1720814086997322E-2</v>
      </c>
      <c r="P85" s="5">
        <f>P60-'CSP5'!P174</f>
        <v>1.1720814086997322E-2</v>
      </c>
      <c r="Q85" s="5">
        <f>Q60-'CSP5'!Q174</f>
        <v>1.1720814086997322E-2</v>
      </c>
      <c r="R85" s="5">
        <f>R60-'CSP5'!R174</f>
        <v>1.1720814086997322E-2</v>
      </c>
      <c r="S85" s="16">
        <f t="shared" si="46"/>
        <v>1.1720814086997322E-2</v>
      </c>
      <c r="U85" s="8">
        <f>'CSP5'!$A$174</f>
        <v>1200</v>
      </c>
      <c r="V85" s="16">
        <f t="shared" si="47"/>
        <v>0</v>
      </c>
      <c r="W85" s="5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5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5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5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5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5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5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5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5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5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5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5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5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5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5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5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6">
        <f t="shared" si="48"/>
        <v>0</v>
      </c>
    </row>
    <row r="86" spans="1:39" s="5" customFormat="1" x14ac:dyDescent="0.25">
      <c r="A86" s="8">
        <f>'CSP5'!$A$175</f>
        <v>1400</v>
      </c>
      <c r="B86" s="16">
        <f t="shared" si="45"/>
        <v>1.4885244859617242</v>
      </c>
      <c r="C86" s="5">
        <f>C61-'CSP5'!C175</f>
        <v>1.4885244859617242</v>
      </c>
      <c r="D86" s="5">
        <f>D61-'CSP5'!D175</f>
        <v>1.4885244859617242</v>
      </c>
      <c r="E86" s="5">
        <f>E61-'CSP5'!E175</f>
        <v>1.4885244859617242</v>
      </c>
      <c r="F86" s="5">
        <f>F61-'CSP5'!F175</f>
        <v>1.4885244859617242</v>
      </c>
      <c r="G86" s="5">
        <f>G61-'CSP5'!G175</f>
        <v>1.4373797700526429</v>
      </c>
      <c r="H86" s="5">
        <f>H61-'CSP5'!H175</f>
        <v>1.1528872741697866</v>
      </c>
      <c r="I86" s="5">
        <f>I61-'CSP5'!I175</f>
        <v>0.60947453124988726</v>
      </c>
      <c r="J86" s="5">
        <f>J61-'CSP5'!J175</f>
        <v>0.60947453124988726</v>
      </c>
      <c r="K86" s="5">
        <f>K61-'CSP5'!K175</f>
        <v>0.29301675158694618</v>
      </c>
      <c r="L86" s="5">
        <f>L61-'CSP5'!L175</f>
        <v>0.29301675158694618</v>
      </c>
      <c r="M86" s="5">
        <f>M61-'CSP5'!M175</f>
        <v>8.2044798461985202E-2</v>
      </c>
      <c r="N86" s="5">
        <f>N61-'CSP5'!N175</f>
        <v>1.172081408699821E-2</v>
      </c>
      <c r="O86" s="5">
        <f>O61-'CSP5'!O175</f>
        <v>1.172081408699821E-2</v>
      </c>
      <c r="P86" s="5">
        <f>P61-'CSP5'!P175</f>
        <v>1.172081408699821E-2</v>
      </c>
      <c r="Q86" s="5">
        <f>Q61-'CSP5'!Q175</f>
        <v>1.172081408699821E-2</v>
      </c>
      <c r="R86" s="5">
        <f>R61-'CSP5'!R175</f>
        <v>1.172081408699821E-2</v>
      </c>
      <c r="S86" s="16">
        <f t="shared" si="46"/>
        <v>1.172081408699821E-2</v>
      </c>
      <c r="U86" s="8">
        <f>'CSP5'!$A$175</f>
        <v>1400</v>
      </c>
      <c r="V86" s="16">
        <f t="shared" si="47"/>
        <v>0</v>
      </c>
      <c r="W86" s="5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5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5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5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5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5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5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5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5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5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5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5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5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5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5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5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6">
        <f t="shared" si="48"/>
        <v>0</v>
      </c>
    </row>
    <row r="87" spans="1:39" s="5" customFormat="1" x14ac:dyDescent="0.25">
      <c r="A87" s="8">
        <f>'CSP5'!$A$176</f>
        <v>1550</v>
      </c>
      <c r="B87" s="16">
        <f t="shared" si="45"/>
        <v>1.4885244859617242</v>
      </c>
      <c r="C87" s="5">
        <f>C62-'CSP5'!C176</f>
        <v>1.4885244859617242</v>
      </c>
      <c r="D87" s="5">
        <f>D62-'CSP5'!D176</f>
        <v>1.4885244859617242</v>
      </c>
      <c r="E87" s="5">
        <f>E62-'CSP5'!E176</f>
        <v>1.4885244859617242</v>
      </c>
      <c r="F87" s="5">
        <f>F62-'CSP5'!F176</f>
        <v>1.4885244859617242</v>
      </c>
      <c r="G87" s="5">
        <f>G62-'CSP5'!G176</f>
        <v>1.2647663538594931</v>
      </c>
      <c r="H87" s="5">
        <f>H62-'CSP5'!H176</f>
        <v>1.1528872741697866</v>
      </c>
      <c r="I87" s="5">
        <f>I62-'CSP5'!I176</f>
        <v>0.60947453124988726</v>
      </c>
      <c r="J87" s="5">
        <f>J62-'CSP5'!J176</f>
        <v>0.60947453124988726</v>
      </c>
      <c r="K87" s="5">
        <f>K62-'CSP5'!K176</f>
        <v>0.29301675158694618</v>
      </c>
      <c r="L87" s="5">
        <f>L62-'CSP5'!L176</f>
        <v>0.29301675158694618</v>
      </c>
      <c r="M87" s="5">
        <f>M62-'CSP5'!M176</f>
        <v>0.24027376330570593</v>
      </c>
      <c r="N87" s="5">
        <f>N62-'CSP5'!N176</f>
        <v>0.22269276721195919</v>
      </c>
      <c r="O87" s="5">
        <f>O62-'CSP5'!O176</f>
        <v>0.2226927672119583</v>
      </c>
      <c r="P87" s="5">
        <f>P62-'CSP5'!P176</f>
        <v>0.22269276721195919</v>
      </c>
      <c r="Q87" s="5">
        <f>Q62-'CSP5'!Q176</f>
        <v>0.2226927672119583</v>
      </c>
      <c r="R87" s="5">
        <f>R62-'CSP5'!R176</f>
        <v>0.2226927672119583</v>
      </c>
      <c r="S87" s="16">
        <f t="shared" si="46"/>
        <v>0.2226927672119583</v>
      </c>
      <c r="U87" s="8">
        <f>'CSP5'!$A$176</f>
        <v>1550</v>
      </c>
      <c r="V87" s="16">
        <f t="shared" si="47"/>
        <v>0</v>
      </c>
      <c r="W87" s="5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5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5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5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5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5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5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5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5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5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5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5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5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5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5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5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6">
        <f t="shared" si="48"/>
        <v>0</v>
      </c>
    </row>
    <row r="88" spans="1:39" s="5" customFormat="1" x14ac:dyDescent="0.25">
      <c r="A88" s="8">
        <f>'CSP5'!$A$177</f>
        <v>1700</v>
      </c>
      <c r="B88" s="16">
        <f t="shared" si="45"/>
        <v>1.4885244859617242</v>
      </c>
      <c r="C88" s="5">
        <f>C63-'CSP5'!C177</f>
        <v>1.4885244859617242</v>
      </c>
      <c r="D88" s="5">
        <f>D63-'CSP5'!D177</f>
        <v>1.4885244859617242</v>
      </c>
      <c r="E88" s="5">
        <f>E63-'CSP5'!E177</f>
        <v>1.4885244859617242</v>
      </c>
      <c r="F88" s="5">
        <f>F63-'CSP5'!F177</f>
        <v>1.4885244859617242</v>
      </c>
      <c r="G88" s="5">
        <f>G63-'CSP5'!G177</f>
        <v>1.2072285484617762</v>
      </c>
      <c r="H88" s="5">
        <f>H63-'CSP5'!H177</f>
        <v>1.1528872741697866</v>
      </c>
      <c r="I88" s="5">
        <f>I63-'CSP5'!I177</f>
        <v>0.60947453124988726</v>
      </c>
      <c r="J88" s="5">
        <f>J63-'CSP5'!J177</f>
        <v>0.60947453124988726</v>
      </c>
      <c r="K88" s="5">
        <f>K63-'CSP5'!K177</f>
        <v>0.42487415977983822</v>
      </c>
      <c r="L88" s="5">
        <f>L63-'CSP5'!L177</f>
        <v>0.29301675158694618</v>
      </c>
      <c r="M88" s="5">
        <f>M63-'CSP5'!M177</f>
        <v>0.29301675158694618</v>
      </c>
      <c r="N88" s="5">
        <f>N63-'CSP5'!N177</f>
        <v>0.29301675158694529</v>
      </c>
      <c r="O88" s="5">
        <f>O63-'CSP5'!O177</f>
        <v>0.29301675158694618</v>
      </c>
      <c r="P88" s="5">
        <f>P63-'CSP5'!P177</f>
        <v>0.29301675158694529</v>
      </c>
      <c r="Q88" s="5">
        <f>Q63-'CSP5'!Q177</f>
        <v>0.29301675158694529</v>
      </c>
      <c r="R88" s="5">
        <f>R63-'CSP5'!R177</f>
        <v>0.29301675158694618</v>
      </c>
      <c r="S88" s="16">
        <f t="shared" si="46"/>
        <v>0.29301675158694618</v>
      </c>
      <c r="U88" s="8">
        <f>'CSP5'!$A$177</f>
        <v>1700</v>
      </c>
      <c r="V88" s="16">
        <f t="shared" si="47"/>
        <v>0</v>
      </c>
      <c r="W88" s="5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5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5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5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5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5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5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5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5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5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5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5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5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5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5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5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6">
        <f t="shared" si="48"/>
        <v>0</v>
      </c>
    </row>
    <row r="89" spans="1:39" s="5" customFormat="1" x14ac:dyDescent="0.25">
      <c r="A89" s="8">
        <f>'CSP5'!$A$178</f>
        <v>1800</v>
      </c>
      <c r="B89" s="16">
        <f t="shared" si="45"/>
        <v>1.4885244859617242</v>
      </c>
      <c r="C89" s="5">
        <f>C64-'CSP5'!C178</f>
        <v>1.4885244859617242</v>
      </c>
      <c r="D89" s="5">
        <f>D64-'CSP5'!D178</f>
        <v>1.4885244859617242</v>
      </c>
      <c r="E89" s="5">
        <f>E64-'CSP5'!E178</f>
        <v>1.4885244859617242</v>
      </c>
      <c r="F89" s="5">
        <f>F64-'CSP5'!F178</f>
        <v>1.4885244859617242</v>
      </c>
      <c r="G89" s="5">
        <f>G64-'CSP5'!G178</f>
        <v>1.2072285484617762</v>
      </c>
      <c r="H89" s="5">
        <f>H64-'CSP5'!H178</f>
        <v>1.1528872741697866</v>
      </c>
      <c r="I89" s="5">
        <f>I64-'CSP5'!I178</f>
        <v>0.60947453124988726</v>
      </c>
      <c r="J89" s="5">
        <f>J64-'CSP5'!J178</f>
        <v>0.60947453124988726</v>
      </c>
      <c r="K89" s="5">
        <f>K64-'CSP5'!K178</f>
        <v>0.55673156797273027</v>
      </c>
      <c r="L89" s="5">
        <f>L64-'CSP5'!L178</f>
        <v>0.29301675158694618</v>
      </c>
      <c r="M89" s="5">
        <f>M64-'CSP5'!M178</f>
        <v>0.29301675158694618</v>
      </c>
      <c r="N89" s="5">
        <f>N64-'CSP5'!N178</f>
        <v>0.29301675158694618</v>
      </c>
      <c r="O89" s="5">
        <f>O64-'CSP5'!O178</f>
        <v>0.29301675158694618</v>
      </c>
      <c r="P89" s="5">
        <f>P64-'CSP5'!P178</f>
        <v>0.29301675158694529</v>
      </c>
      <c r="Q89" s="5">
        <f>Q64-'CSP5'!Q178</f>
        <v>0.29301675158694529</v>
      </c>
      <c r="R89" s="5">
        <f>R64-'CSP5'!R178</f>
        <v>0.29301675158694618</v>
      </c>
      <c r="S89" s="16">
        <f t="shared" si="46"/>
        <v>0.29301675158694618</v>
      </c>
      <c r="U89" s="8">
        <f>'CSP5'!$A$178</f>
        <v>1800</v>
      </c>
      <c r="V89" s="16">
        <f t="shared" si="47"/>
        <v>0</v>
      </c>
      <c r="W89" s="5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5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5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5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5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5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5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5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5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5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5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5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5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5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5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5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6">
        <f t="shared" si="48"/>
        <v>0</v>
      </c>
    </row>
    <row r="90" spans="1:39" s="5" customFormat="1" x14ac:dyDescent="0.25">
      <c r="A90" s="8">
        <f>'CSP5'!$A$179</f>
        <v>2000</v>
      </c>
      <c r="B90" s="16">
        <f t="shared" si="45"/>
        <v>1.488524485961725</v>
      </c>
      <c r="C90" s="5">
        <f>C65-'CSP5'!C179</f>
        <v>1.488524485961725</v>
      </c>
      <c r="D90" s="5">
        <f>D65-'CSP5'!D179</f>
        <v>1.488524485961725</v>
      </c>
      <c r="E90" s="5">
        <f>E65-'CSP5'!E179</f>
        <v>1.4885244859617242</v>
      </c>
      <c r="F90" s="5">
        <f>F65-'CSP5'!F179</f>
        <v>1.4885244859617242</v>
      </c>
      <c r="G90" s="5">
        <f>G65-'CSP5'!G179</f>
        <v>1.2072285484617762</v>
      </c>
      <c r="H90" s="5">
        <f>H65-'CSP5'!H179</f>
        <v>1.1528872741697866</v>
      </c>
      <c r="I90" s="5">
        <f>I65-'CSP5'!I179</f>
        <v>0.60947453124988726</v>
      </c>
      <c r="J90" s="5">
        <f>J65-'CSP5'!J179</f>
        <v>0.60947453124988726</v>
      </c>
      <c r="K90" s="5">
        <f>K65-'CSP5'!K179</f>
        <v>0.55673156797273027</v>
      </c>
      <c r="L90" s="5">
        <f>L65-'CSP5'!L179</f>
        <v>0.29301675158694618</v>
      </c>
      <c r="M90" s="5">
        <f>M65-'CSP5'!M179</f>
        <v>0.29301675158694618</v>
      </c>
      <c r="N90" s="5">
        <f>N65-'CSP5'!N179</f>
        <v>0.29301675158694618</v>
      </c>
      <c r="O90" s="5">
        <f>O65-'CSP5'!O179</f>
        <v>0.29301675158694618</v>
      </c>
      <c r="P90" s="5">
        <f>P65-'CSP5'!P179</f>
        <v>0.29301675158694529</v>
      </c>
      <c r="Q90" s="5">
        <f>Q65-'CSP5'!Q179</f>
        <v>0.29301675158694529</v>
      </c>
      <c r="R90" s="5">
        <f>R65-'CSP5'!R179</f>
        <v>0.29301675158694618</v>
      </c>
      <c r="S90" s="16">
        <f t="shared" si="46"/>
        <v>0.29301675158694618</v>
      </c>
      <c r="U90" s="8">
        <f>'CSP5'!$A$179</f>
        <v>2000</v>
      </c>
      <c r="V90" s="16">
        <f t="shared" si="47"/>
        <v>0</v>
      </c>
      <c r="W90" s="5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5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5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5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5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5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5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5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5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5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5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5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5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5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5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5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6">
        <f t="shared" si="48"/>
        <v>0</v>
      </c>
    </row>
    <row r="91" spans="1:39" s="5" customFormat="1" x14ac:dyDescent="0.25">
      <c r="A91" s="8">
        <f>'CSP5'!$A$180</f>
        <v>2200</v>
      </c>
      <c r="B91" s="16">
        <f t="shared" si="45"/>
        <v>1.488524485961725</v>
      </c>
      <c r="C91" s="5">
        <f>C66-'CSP5'!C180</f>
        <v>1.488524485961725</v>
      </c>
      <c r="D91" s="5">
        <f>D66-'CSP5'!D180</f>
        <v>1.4885244859617246</v>
      </c>
      <c r="E91" s="5">
        <f>E66-'CSP5'!E180</f>
        <v>1.4885244859617246</v>
      </c>
      <c r="F91" s="5">
        <f>F66-'CSP5'!F180</f>
        <v>1.4885244859617246</v>
      </c>
      <c r="G91" s="5">
        <f>G66-'CSP5'!G180</f>
        <v>1.2072285484617764</v>
      </c>
      <c r="H91" s="5">
        <f>H66-'CSP5'!H180</f>
        <v>1.1784596321243277</v>
      </c>
      <c r="I91" s="5">
        <f>I66-'CSP5'!I180</f>
        <v>0.89077046874983523</v>
      </c>
      <c r="J91" s="5">
        <f>J66-'CSP5'!J180</f>
        <v>0.63504688920442742</v>
      </c>
      <c r="K91" s="5">
        <f>K66-'CSP5'!K180</f>
        <v>0.55673156797273027</v>
      </c>
      <c r="L91" s="5">
        <f>L66-'CSP5'!L180</f>
        <v>0.29301675158694618</v>
      </c>
      <c r="M91" s="5">
        <f>M66-'CSP5'!M180</f>
        <v>0.29301675158694618</v>
      </c>
      <c r="N91" s="5">
        <f>N66-'CSP5'!N180</f>
        <v>0.29301675158694618</v>
      </c>
      <c r="O91" s="5">
        <f>O66-'CSP5'!O180</f>
        <v>0.29301675158694618</v>
      </c>
      <c r="P91" s="5">
        <f>P66-'CSP5'!P180</f>
        <v>0.29301675158694529</v>
      </c>
      <c r="Q91" s="5">
        <f>Q66-'CSP5'!Q180</f>
        <v>0.29301675158694529</v>
      </c>
      <c r="R91" s="5">
        <f>R66-'CSP5'!R180</f>
        <v>0.29301675158694662</v>
      </c>
      <c r="S91" s="16">
        <f t="shared" si="46"/>
        <v>0.29301675158694662</v>
      </c>
      <c r="U91" s="8">
        <f>'CSP5'!$A$180</f>
        <v>2200</v>
      </c>
      <c r="V91" s="16">
        <f t="shared" si="47"/>
        <v>0</v>
      </c>
      <c r="W91" s="5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5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5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5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5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5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5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5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5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5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5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5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5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5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5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5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6">
        <f t="shared" si="48"/>
        <v>0</v>
      </c>
    </row>
    <row r="92" spans="1:39" s="5" customFormat="1" x14ac:dyDescent="0.25">
      <c r="A92" s="8">
        <f>'CSP5'!$A$181</f>
        <v>2400</v>
      </c>
      <c r="B92" s="16">
        <f t="shared" si="45"/>
        <v>1.488524485961725</v>
      </c>
      <c r="C92" s="5">
        <f>C67-'CSP5'!C181</f>
        <v>1.488524485961725</v>
      </c>
      <c r="D92" s="5">
        <f>D67-'CSP5'!D181</f>
        <v>1.4885244859617246</v>
      </c>
      <c r="E92" s="5">
        <f>E67-'CSP5'!E181</f>
        <v>1.4885244859617246</v>
      </c>
      <c r="F92" s="5">
        <f>F67-'CSP5'!F181</f>
        <v>1.4885244859617246</v>
      </c>
      <c r="G92" s="5">
        <f>G67-'CSP5'!G181</f>
        <v>1.2072285484617762</v>
      </c>
      <c r="H92" s="5">
        <f>H67-'CSP5'!H181</f>
        <v>1.1784596321243272</v>
      </c>
      <c r="I92" s="5">
        <f>I67-'CSP5'!I181</f>
        <v>0.89077046874983523</v>
      </c>
      <c r="J92" s="5">
        <f>J67-'CSP5'!J181</f>
        <v>0.89077046874983523</v>
      </c>
      <c r="K92" s="5">
        <f>K67-'CSP5'!K181</f>
        <v>0.55673156797273116</v>
      </c>
      <c r="L92" s="5">
        <f>L67-'CSP5'!L181</f>
        <v>0.29301675158694529</v>
      </c>
      <c r="M92" s="5">
        <f>M67-'CSP5'!M181</f>
        <v>0.29301675158694618</v>
      </c>
      <c r="N92" s="5">
        <f>N67-'CSP5'!N181</f>
        <v>0.29301675158694618</v>
      </c>
      <c r="O92" s="5">
        <f>O67-'CSP5'!O181</f>
        <v>0.29301675158694618</v>
      </c>
      <c r="P92" s="5">
        <f>P67-'CSP5'!P181</f>
        <v>0.29301675158694529</v>
      </c>
      <c r="Q92" s="5">
        <f>Q67-'CSP5'!Q181</f>
        <v>0.29301675158694529</v>
      </c>
      <c r="R92" s="5">
        <f>R67-'CSP5'!R181</f>
        <v>0.29301675158694662</v>
      </c>
      <c r="S92" s="16">
        <f t="shared" si="46"/>
        <v>0.29301675158694662</v>
      </c>
      <c r="U92" s="8">
        <f>'CSP5'!$A$181</f>
        <v>2400</v>
      </c>
      <c r="V92" s="16">
        <f t="shared" si="47"/>
        <v>0</v>
      </c>
      <c r="W92" s="5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5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5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5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5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5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5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5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5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5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5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5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5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5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5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5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6">
        <f t="shared" si="48"/>
        <v>0</v>
      </c>
    </row>
    <row r="93" spans="1:39" s="5" customFormat="1" x14ac:dyDescent="0.25">
      <c r="A93" s="8">
        <f>'CSP5'!$A$182</f>
        <v>2600</v>
      </c>
      <c r="B93" s="16">
        <f t="shared" si="45"/>
        <v>1.4885244859617242</v>
      </c>
      <c r="C93" s="5">
        <f>C68-'CSP5'!C182</f>
        <v>1.4885244859617242</v>
      </c>
      <c r="D93" s="5">
        <f>D68-'CSP5'!D182</f>
        <v>1.4885244859617246</v>
      </c>
      <c r="E93" s="5">
        <f>E68-'CSP5'!E182</f>
        <v>1.4885244859617246</v>
      </c>
      <c r="F93" s="5">
        <f>F68-'CSP5'!F182</f>
        <v>1.4885244859617242</v>
      </c>
      <c r="G93" s="5">
        <f>G68-'CSP5'!G182</f>
        <v>1.488524485961725</v>
      </c>
      <c r="H93" s="5">
        <f>H68-'CSP5'!H182</f>
        <v>1.462952128007184</v>
      </c>
      <c r="I93" s="5">
        <f>I68-'CSP5'!I182</f>
        <v>1.2072285484617771</v>
      </c>
      <c r="J93" s="5">
        <f>J68-'CSP5'!J182</f>
        <v>0.91953938508728505</v>
      </c>
      <c r="K93" s="5">
        <f>K68-'CSP5'!K182</f>
        <v>0.55673156797273116</v>
      </c>
      <c r="L93" s="5">
        <f>L68-'CSP5'!L182</f>
        <v>0.29301675158694618</v>
      </c>
      <c r="M93" s="5">
        <f>M68-'CSP5'!M182</f>
        <v>0.29301675158694618</v>
      </c>
      <c r="N93" s="5">
        <f>N68-'CSP5'!N182</f>
        <v>0.29301675158694618</v>
      </c>
      <c r="O93" s="5">
        <f>O68-'CSP5'!O182</f>
        <v>0.29301675158694573</v>
      </c>
      <c r="P93" s="5">
        <f>P68-'CSP5'!P182</f>
        <v>0.29301675158694529</v>
      </c>
      <c r="Q93" s="5">
        <f>Q68-'CSP5'!Q182</f>
        <v>0.2930167515869454</v>
      </c>
      <c r="R93" s="5">
        <f>R68-'CSP5'!R182</f>
        <v>0.29301675158694651</v>
      </c>
      <c r="S93" s="16">
        <f t="shared" si="46"/>
        <v>0.29301675158694651</v>
      </c>
      <c r="U93" s="8">
        <f>'CSP5'!$A$182</f>
        <v>2600</v>
      </c>
      <c r="V93" s="16">
        <f t="shared" si="47"/>
        <v>0</v>
      </c>
      <c r="W93" s="5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5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5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5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5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5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5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5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5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5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5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5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5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5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5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5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6">
        <f t="shared" si="48"/>
        <v>0</v>
      </c>
    </row>
    <row r="94" spans="1:39" s="5" customFormat="1" x14ac:dyDescent="0.25">
      <c r="A94" s="8">
        <f>'CSP5'!$A$183</f>
        <v>2800</v>
      </c>
      <c r="B94" s="16">
        <f t="shared" si="45"/>
        <v>1.4885244859617242</v>
      </c>
      <c r="C94" s="5">
        <f>C69-'CSP5'!C183</f>
        <v>1.4885244859617242</v>
      </c>
      <c r="D94" s="5">
        <f>D69-'CSP5'!D183</f>
        <v>1.4885244859617246</v>
      </c>
      <c r="E94" s="5">
        <f>E69-'CSP5'!E183</f>
        <v>1.4885244859617246</v>
      </c>
      <c r="F94" s="5">
        <f>F69-'CSP5'!F183</f>
        <v>1.488524485961725</v>
      </c>
      <c r="G94" s="5">
        <f>G69-'CSP5'!G183</f>
        <v>1.488524485961725</v>
      </c>
      <c r="H94" s="5">
        <f>H69-'CSP5'!H183</f>
        <v>1.4885244859617242</v>
      </c>
      <c r="I94" s="5">
        <f>I69-'CSP5'!I183</f>
        <v>1.4885244859617242</v>
      </c>
      <c r="J94" s="5">
        <f>J69-'CSP5'!J183</f>
        <v>1.2328009064163172</v>
      </c>
      <c r="K94" s="5">
        <f>K69-'CSP5'!K183</f>
        <v>0.60947453124988726</v>
      </c>
      <c r="L94" s="5">
        <f>L69-'CSP5'!L183</f>
        <v>0.60947453124988726</v>
      </c>
      <c r="M94" s="5">
        <f>M69-'CSP5'!M183</f>
        <v>0.37213119650268123</v>
      </c>
      <c r="N94" s="5">
        <f>N69-'CSP5'!N183</f>
        <v>0.29301675158694618</v>
      </c>
      <c r="O94" s="5">
        <f>O69-'CSP5'!O183</f>
        <v>0.29301675158694596</v>
      </c>
      <c r="P94" s="5">
        <f>P69-'CSP5'!P183</f>
        <v>0.29301675158694529</v>
      </c>
      <c r="Q94" s="5">
        <f>Q69-'CSP5'!Q183</f>
        <v>0.29301675158694529</v>
      </c>
      <c r="R94" s="5">
        <f>R69-'CSP5'!R183</f>
        <v>0.29301675158694618</v>
      </c>
      <c r="S94" s="16">
        <f t="shared" si="46"/>
        <v>0.29301675158694618</v>
      </c>
      <c r="U94" s="8">
        <f>'CSP5'!$A$183</f>
        <v>2800</v>
      </c>
      <c r="V94" s="16">
        <f t="shared" si="47"/>
        <v>0</v>
      </c>
      <c r="W94" s="5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5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5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5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5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5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5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5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5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5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5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5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5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5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5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5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6">
        <f t="shared" si="48"/>
        <v>0</v>
      </c>
    </row>
    <row r="95" spans="1:39" s="5" customFormat="1" x14ac:dyDescent="0.25">
      <c r="A95" s="8">
        <f>'CSP5'!$A$184</f>
        <v>2900</v>
      </c>
      <c r="B95" s="16">
        <f t="shared" si="45"/>
        <v>1.6467533757931951</v>
      </c>
      <c r="C95" s="5">
        <f>C70-'CSP5'!C184</f>
        <v>1.6467533757931951</v>
      </c>
      <c r="D95" s="5">
        <f>D70-'CSP5'!D184</f>
        <v>1.6467533757931951</v>
      </c>
      <c r="E95" s="5">
        <f>E70-'CSP5'!E184</f>
        <v>1.6467533757931951</v>
      </c>
      <c r="F95" s="5">
        <f>F70-'CSP5'!F184</f>
        <v>1.5201702639280188</v>
      </c>
      <c r="G95" s="5">
        <f>G70-'CSP5'!G184</f>
        <v>1.4885244859617246</v>
      </c>
      <c r="H95" s="5">
        <f>H70-'CSP5'!H184</f>
        <v>1.488524485961725</v>
      </c>
      <c r="I95" s="5">
        <f>I70-'CSP5'!I184</f>
        <v>1.4885244859617246</v>
      </c>
      <c r="J95" s="5">
        <f>J70-'CSP5'!J184</f>
        <v>1.3606626961890216</v>
      </c>
      <c r="K95" s="5">
        <f>K70-'CSP5'!K184</f>
        <v>0.60947453124988726</v>
      </c>
      <c r="L95" s="5">
        <f>L70-'CSP5'!L184</f>
        <v>0.60947453124988726</v>
      </c>
      <c r="M95" s="5">
        <f>M70-'CSP5'!M184</f>
        <v>0.37213119650268123</v>
      </c>
      <c r="N95" s="5">
        <f>N70-'CSP5'!N184</f>
        <v>0.29301675158694573</v>
      </c>
      <c r="O95" s="5">
        <f>O70-'CSP5'!O184</f>
        <v>0.29301675158694618</v>
      </c>
      <c r="P95" s="5">
        <f>P70-'CSP5'!P184</f>
        <v>0.29301675158694529</v>
      </c>
      <c r="Q95" s="5">
        <f>Q70-'CSP5'!Q184</f>
        <v>0.29301675158694529</v>
      </c>
      <c r="R95" s="5">
        <f>R70-'CSP5'!R184</f>
        <v>0.29301675158694707</v>
      </c>
      <c r="S95" s="16">
        <f t="shared" si="46"/>
        <v>0.29301675158694707</v>
      </c>
      <c r="U95" s="8">
        <f>'CSP5'!$A$184</f>
        <v>2900</v>
      </c>
      <c r="V95" s="16">
        <f t="shared" si="47"/>
        <v>0</v>
      </c>
      <c r="W95" s="5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5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5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5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5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5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5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5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5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5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5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5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5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5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5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5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6">
        <f t="shared" si="48"/>
        <v>0</v>
      </c>
    </row>
    <row r="96" spans="1:39" s="5" customFormat="1" x14ac:dyDescent="0.25">
      <c r="A96" s="8">
        <f>'CSP5'!$A$185</f>
        <v>3000</v>
      </c>
      <c r="B96" s="16">
        <f t="shared" si="45"/>
        <v>1.8049822656246661</v>
      </c>
      <c r="C96" s="5">
        <f>C71-'CSP5'!C185</f>
        <v>1.8049822656246661</v>
      </c>
      <c r="D96" s="5">
        <f>D71-'CSP5'!D185</f>
        <v>1.8049822656246661</v>
      </c>
      <c r="E96" s="5">
        <f>E71-'CSP5'!E185</f>
        <v>1.8049822656246661</v>
      </c>
      <c r="F96" s="5">
        <f>F71-'CSP5'!F185</f>
        <v>1.5518160418943128</v>
      </c>
      <c r="G96" s="5">
        <f>G71-'CSP5'!G185</f>
        <v>1.4885244859617246</v>
      </c>
      <c r="H96" s="5">
        <f>H71-'CSP5'!H185</f>
        <v>1.4885244859617246</v>
      </c>
      <c r="I96" s="5">
        <f>I71-'CSP5'!I185</f>
        <v>1.4885244859617246</v>
      </c>
      <c r="J96" s="5">
        <f>J71-'CSP5'!J185</f>
        <v>1.488524485961725</v>
      </c>
      <c r="K96" s="5">
        <f>K71-'CSP5'!K185</f>
        <v>0.60947453124988726</v>
      </c>
      <c r="L96" s="5">
        <f>L71-'CSP5'!L185</f>
        <v>0.60947453124988726</v>
      </c>
      <c r="M96" s="5">
        <f>M71-'CSP5'!M185</f>
        <v>0.37213119650268123</v>
      </c>
      <c r="N96" s="5">
        <f>N71-'CSP5'!N185</f>
        <v>0.29301675158694584</v>
      </c>
      <c r="O96" s="5">
        <f>O71-'CSP5'!O185</f>
        <v>0.29301675158694618</v>
      </c>
      <c r="P96" s="5">
        <f>P71-'CSP5'!P185</f>
        <v>0.29301675158694529</v>
      </c>
      <c r="Q96" s="5">
        <f>Q71-'CSP5'!Q185</f>
        <v>0.29301675158694529</v>
      </c>
      <c r="R96" s="5">
        <f>R71-'CSP5'!R185</f>
        <v>0.29301675158694707</v>
      </c>
      <c r="S96" s="16">
        <f t="shared" si="46"/>
        <v>0.29301675158694707</v>
      </c>
      <c r="U96" s="8">
        <f>'CSP5'!$A$185</f>
        <v>3000</v>
      </c>
      <c r="V96" s="16">
        <f t="shared" si="47"/>
        <v>0</v>
      </c>
      <c r="W96" s="5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5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5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5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5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5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5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5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5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5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5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5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5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5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5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5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6">
        <f t="shared" si="48"/>
        <v>0</v>
      </c>
    </row>
    <row r="97" spans="1:39" s="5" customFormat="1" x14ac:dyDescent="0.25">
      <c r="A97" s="8">
        <f>'CSP5'!$A$186</f>
        <v>3200</v>
      </c>
      <c r="B97" s="16">
        <f t="shared" si="45"/>
        <v>1.8049822656246661</v>
      </c>
      <c r="C97" s="5">
        <f>C72-'CSP5'!C186</f>
        <v>1.8049822656246661</v>
      </c>
      <c r="D97" s="5">
        <f>D72-'CSP5'!D186</f>
        <v>1.8049822656246661</v>
      </c>
      <c r="E97" s="5">
        <f>E72-'CSP5'!E186</f>
        <v>1.8049822656246661</v>
      </c>
      <c r="F97" s="5">
        <f>F72-'CSP5'!F186</f>
        <v>1.8049822656246661</v>
      </c>
      <c r="G97" s="5">
        <f>G72-'CSP5'!G186</f>
        <v>1.8049822656246661</v>
      </c>
      <c r="H97" s="5">
        <f>H72-'CSP5'!H186</f>
        <v>1.8049822656246661</v>
      </c>
      <c r="I97" s="5">
        <f>I72-'CSP5'!I186</f>
        <v>1.8049822656246661</v>
      </c>
      <c r="J97" s="5">
        <f>J72-'CSP5'!J186</f>
        <v>2.348395008544566</v>
      </c>
      <c r="K97" s="5">
        <f>K72-'CSP5'!K186</f>
        <v>1.3420161601764184</v>
      </c>
      <c r="L97" s="5">
        <f>L72-'CSP5'!L186</f>
        <v>0.60947453124988726</v>
      </c>
      <c r="M97" s="5">
        <f>M72-'CSP5'!M186</f>
        <v>0.37213119650268117</v>
      </c>
      <c r="N97" s="5">
        <f>N72-'CSP5'!N186</f>
        <v>0.29301675158694573</v>
      </c>
      <c r="O97" s="5">
        <f>O72-'CSP5'!O186</f>
        <v>0.29301675158694584</v>
      </c>
      <c r="P97" s="5">
        <f>P72-'CSP5'!P186</f>
        <v>0.2930167515869454</v>
      </c>
      <c r="Q97" s="5">
        <f>Q72-'CSP5'!Q186</f>
        <v>0.29301675158694529</v>
      </c>
      <c r="R97" s="5">
        <f>R72-'CSP5'!R186</f>
        <v>0.29301675158694662</v>
      </c>
      <c r="S97" s="16">
        <f t="shared" si="46"/>
        <v>0.29301675158694662</v>
      </c>
      <c r="U97" s="8">
        <f>'CSP5'!$A$186</f>
        <v>3200</v>
      </c>
      <c r="V97" s="16">
        <f t="shared" si="47"/>
        <v>0</v>
      </c>
      <c r="W97" s="5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5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5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5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5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5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5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5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5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5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5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5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5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5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5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5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6">
        <f t="shared" si="48"/>
        <v>0</v>
      </c>
    </row>
    <row r="98" spans="1:39" s="5" customFormat="1" x14ac:dyDescent="0.25">
      <c r="A98" s="8">
        <f>'CSP5'!$A$187</f>
        <v>3300</v>
      </c>
      <c r="B98" s="16">
        <f t="shared" si="45"/>
        <v>1.8049822656246661</v>
      </c>
      <c r="C98" s="5">
        <f>C73-'CSP5'!C187</f>
        <v>1.8049822656246661</v>
      </c>
      <c r="D98" s="5">
        <f>D73-'CSP5'!D187</f>
        <v>1.8049822656246706</v>
      </c>
      <c r="E98" s="5">
        <f>E73-'CSP5'!E187</f>
        <v>1.8049822656246746</v>
      </c>
      <c r="F98" s="5">
        <f>F73-'CSP5'!F187</f>
        <v>1.8049822656246577</v>
      </c>
      <c r="G98" s="5">
        <f>G73-'CSP5'!G187</f>
        <v>1.8049822656246488</v>
      </c>
      <c r="H98" s="5">
        <f>H73-'CSP5'!H187</f>
        <v>1.8049822656246661</v>
      </c>
      <c r="I98" s="5">
        <f>I73-'CSP5'!I187</f>
        <v>1.8049822656246661</v>
      </c>
      <c r="J98" s="5">
        <f>J73-'CSP5'!J187</f>
        <v>2.3483950085445882</v>
      </c>
      <c r="K98" s="5">
        <f>K73-'CSP5'!K187</f>
        <v>1.3420161601764264</v>
      </c>
      <c r="L98" s="5">
        <f>L73-'CSP5'!L187</f>
        <v>0.60947453124988726</v>
      </c>
      <c r="M98" s="5">
        <f>M73-'CSP5'!M187</f>
        <v>0.37213119650268089</v>
      </c>
      <c r="N98" s="5">
        <f>N73-'CSP5'!N187</f>
        <v>0.2930167515869454</v>
      </c>
      <c r="O98" s="5">
        <f>O73-'CSP5'!O187</f>
        <v>0.2930167515869283</v>
      </c>
      <c r="P98" s="5">
        <f>P73-'CSP5'!P187</f>
        <v>0.2930167515869283</v>
      </c>
      <c r="Q98" s="5">
        <f>Q73-'CSP5'!Q187</f>
        <v>0.29301675158692841</v>
      </c>
      <c r="R98" s="5">
        <f>R73-'CSP5'!R187</f>
        <v>0.29301675158686002</v>
      </c>
      <c r="S98" s="16">
        <f t="shared" si="46"/>
        <v>0.29301675158686002</v>
      </c>
      <c r="U98" s="8">
        <f>'CSP5'!$A$187</f>
        <v>3300</v>
      </c>
      <c r="V98" s="16">
        <f t="shared" si="47"/>
        <v>0</v>
      </c>
      <c r="W98" s="5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5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5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5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5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5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5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5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5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5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5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5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5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5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5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5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6">
        <f t="shared" si="48"/>
        <v>0</v>
      </c>
    </row>
    <row r="99" spans="1:39" s="5" customFormat="1" x14ac:dyDescent="0.25">
      <c r="A99" s="8">
        <f>'CSP5'!$A$188</f>
        <v>3500</v>
      </c>
      <c r="B99" s="16">
        <f t="shared" si="45"/>
        <v>1.8049822656246661</v>
      </c>
      <c r="C99" s="5">
        <f>C74-'CSP5'!C188</f>
        <v>1.8049822656246661</v>
      </c>
      <c r="D99" s="5">
        <f>D74-'CSP5'!D188</f>
        <v>1.8049822656246151</v>
      </c>
      <c r="E99" s="5">
        <f>E74-'CSP5'!E188</f>
        <v>1.804982265624649</v>
      </c>
      <c r="F99" s="5">
        <f>F74-'CSP5'!F188</f>
        <v>1.8049822656246319</v>
      </c>
      <c r="G99" s="5">
        <f>G74-'CSP5'!G188</f>
        <v>1.8049822656246661</v>
      </c>
      <c r="H99" s="5">
        <f>H74-'CSP5'!H188</f>
        <v>1.8049822656245977</v>
      </c>
      <c r="I99" s="5">
        <f>I74-'CSP5'!I188</f>
        <v>1.8049822656246661</v>
      </c>
      <c r="J99" s="5">
        <f>J74-'CSP5'!J188</f>
        <v>2.3483950085445668</v>
      </c>
      <c r="K99" s="5">
        <f>K74-'CSP5'!K188</f>
        <v>1.3420161601763922</v>
      </c>
      <c r="L99" s="5">
        <f>L74-'CSP5'!L188</f>
        <v>0.60947453124988726</v>
      </c>
      <c r="M99" s="5">
        <f>M74-'CSP5'!M188</f>
        <v>0.37213119650268517</v>
      </c>
      <c r="N99" s="5">
        <f>N74-'CSP5'!N188</f>
        <v>0.29301675158692836</v>
      </c>
      <c r="O99" s="5">
        <f>O74-'CSP5'!O188</f>
        <v>0.29301675158686014</v>
      </c>
      <c r="P99" s="5">
        <f>P74-'CSP5'!P188</f>
        <v>0.29301675158699647</v>
      </c>
      <c r="Q99" s="5">
        <f>Q74-'CSP5'!Q188</f>
        <v>0.29301675158672369</v>
      </c>
      <c r="R99" s="5">
        <f>R74-'CSP5'!R188</f>
        <v>0.2930167515869968</v>
      </c>
      <c r="S99" s="16">
        <f t="shared" si="46"/>
        <v>0.2930167515869968</v>
      </c>
      <c r="U99" s="8">
        <f>'CSP5'!$A$188</f>
        <v>3500</v>
      </c>
      <c r="V99" s="16">
        <f t="shared" si="47"/>
        <v>0</v>
      </c>
      <c r="W99" s="5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5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5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5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5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5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5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5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5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5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5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5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5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5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5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5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6">
        <f t="shared" si="48"/>
        <v>0</v>
      </c>
    </row>
    <row r="100" spans="1:39" s="5" customFormat="1" x14ac:dyDescent="0.25">
      <c r="A100" s="16">
        <f>'CSP5'!$A$189</f>
        <v>3501</v>
      </c>
      <c r="B100" s="16">
        <f>B99</f>
        <v>1.8049822656246661</v>
      </c>
      <c r="C100" s="16">
        <f t="shared" ref="C100:S100" si="49">C99</f>
        <v>1.8049822656246661</v>
      </c>
      <c r="D100" s="16">
        <f t="shared" si="49"/>
        <v>1.8049822656246151</v>
      </c>
      <c r="E100" s="16">
        <f t="shared" si="49"/>
        <v>1.804982265624649</v>
      </c>
      <c r="F100" s="16">
        <f t="shared" si="49"/>
        <v>1.8049822656246319</v>
      </c>
      <c r="G100" s="16">
        <f t="shared" si="49"/>
        <v>1.8049822656246661</v>
      </c>
      <c r="H100" s="16">
        <f t="shared" si="49"/>
        <v>1.8049822656245977</v>
      </c>
      <c r="I100" s="16">
        <f t="shared" si="49"/>
        <v>1.8049822656246661</v>
      </c>
      <c r="J100" s="16">
        <f t="shared" si="49"/>
        <v>2.3483950085445668</v>
      </c>
      <c r="K100" s="16">
        <f t="shared" si="49"/>
        <v>1.3420161601763922</v>
      </c>
      <c r="L100" s="16">
        <f t="shared" si="49"/>
        <v>0.60947453124988726</v>
      </c>
      <c r="M100" s="16">
        <f t="shared" si="49"/>
        <v>0.37213119650268517</v>
      </c>
      <c r="N100" s="16">
        <f t="shared" si="49"/>
        <v>0.29301675158692836</v>
      </c>
      <c r="O100" s="16">
        <f t="shared" si="49"/>
        <v>0.29301675158686014</v>
      </c>
      <c r="P100" s="16">
        <f t="shared" si="49"/>
        <v>0.29301675158699647</v>
      </c>
      <c r="Q100" s="16">
        <f t="shared" si="49"/>
        <v>0.29301675158672369</v>
      </c>
      <c r="R100" s="16">
        <f t="shared" si="49"/>
        <v>0.2930167515869968</v>
      </c>
      <c r="S100" s="16">
        <f t="shared" si="49"/>
        <v>0.2930167515869968</v>
      </c>
      <c r="U100" s="16">
        <f>'CSP5'!$A$189</f>
        <v>3501</v>
      </c>
      <c r="V100" s="16">
        <f>V99</f>
        <v>0</v>
      </c>
      <c r="W100" s="16">
        <f t="shared" ref="W100:AM100" si="50">W99</f>
        <v>0</v>
      </c>
      <c r="X100" s="16">
        <f t="shared" si="50"/>
        <v>0</v>
      </c>
      <c r="Y100" s="16">
        <f t="shared" si="50"/>
        <v>0</v>
      </c>
      <c r="Z100" s="16">
        <f t="shared" si="50"/>
        <v>0</v>
      </c>
      <c r="AA100" s="16">
        <f t="shared" si="50"/>
        <v>0</v>
      </c>
      <c r="AB100" s="16">
        <f t="shared" si="50"/>
        <v>0</v>
      </c>
      <c r="AC100" s="16">
        <f t="shared" si="50"/>
        <v>0</v>
      </c>
      <c r="AD100" s="16">
        <f t="shared" si="50"/>
        <v>0</v>
      </c>
      <c r="AE100" s="16">
        <f t="shared" si="50"/>
        <v>0</v>
      </c>
      <c r="AF100" s="16">
        <f t="shared" si="50"/>
        <v>0</v>
      </c>
      <c r="AG100" s="16">
        <f t="shared" si="50"/>
        <v>0</v>
      </c>
      <c r="AH100" s="16">
        <f t="shared" si="50"/>
        <v>0</v>
      </c>
      <c r="AI100" s="16">
        <f t="shared" si="50"/>
        <v>0</v>
      </c>
      <c r="AJ100" s="16">
        <f t="shared" si="50"/>
        <v>0</v>
      </c>
      <c r="AK100" s="16">
        <f t="shared" si="50"/>
        <v>0</v>
      </c>
      <c r="AL100" s="16">
        <f t="shared" si="50"/>
        <v>0</v>
      </c>
      <c r="AM100" s="16">
        <f t="shared" si="50"/>
        <v>0</v>
      </c>
    </row>
    <row r="102" spans="1:39" x14ac:dyDescent="0.25">
      <c r="A102" s="17"/>
      <c r="B102" s="51" t="s">
        <v>1135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U102" s="17"/>
      <c r="V102" s="51" t="s">
        <v>1126</v>
      </c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-1.5192885140382757</v>
      </c>
      <c r="C105" s="16">
        <f t="shared" ref="C105:S105" si="51">C106</f>
        <v>-1.5192885140382757</v>
      </c>
      <c r="D105" s="16">
        <f t="shared" si="51"/>
        <v>-3.5088644468382753</v>
      </c>
      <c r="E105" s="16">
        <f t="shared" si="51"/>
        <v>-4.1456161325982794</v>
      </c>
      <c r="F105" s="16">
        <f t="shared" si="51"/>
        <v>-4.5813449108382782</v>
      </c>
      <c r="G105" s="16">
        <f t="shared" si="51"/>
        <v>-7.5453419776302519</v>
      </c>
      <c r="H105" s="16">
        <f t="shared" si="51"/>
        <v>-12.838523889655702</v>
      </c>
      <c r="I105" s="16">
        <f t="shared" si="51"/>
        <v>-17.08363754270308</v>
      </c>
      <c r="J105" s="16">
        <f t="shared" si="51"/>
        <v>-18.174864441493192</v>
      </c>
      <c r="K105" s="16">
        <f t="shared" si="51"/>
        <v>-18.923642574137002</v>
      </c>
      <c r="L105" s="16">
        <f t="shared" si="51"/>
        <v>-19.627413196601005</v>
      </c>
      <c r="M105" s="16">
        <f t="shared" si="51"/>
        <v>-16.257522027833005</v>
      </c>
      <c r="N105" s="16">
        <f t="shared" si="51"/>
        <v>-8.9610236790330013</v>
      </c>
      <c r="O105" s="16">
        <f t="shared" si="51"/>
        <v>-9.3520298286330021</v>
      </c>
      <c r="P105" s="16">
        <f t="shared" si="51"/>
        <v>-9.7430359782330029</v>
      </c>
      <c r="Q105" s="16">
        <f t="shared" si="51"/>
        <v>-10.134042127833002</v>
      </c>
      <c r="R105" s="16">
        <f t="shared" si="51"/>
        <v>-10.525048277433001</v>
      </c>
      <c r="S105" s="16">
        <f t="shared" si="51"/>
        <v>-10.525048277433001</v>
      </c>
      <c r="U105" s="16">
        <f>'CSP5'!$A$169</f>
        <v>619</v>
      </c>
      <c r="V105" s="16">
        <f>V106</f>
        <v>-14.960938000000001</v>
      </c>
      <c r="W105" s="16">
        <f t="shared" ref="W105:AM105" si="52">W106</f>
        <v>-14.960938000000001</v>
      </c>
      <c r="X105" s="16">
        <f t="shared" si="52"/>
        <v>-14.960938000000001</v>
      </c>
      <c r="Y105" s="16">
        <f t="shared" si="52"/>
        <v>-14.960938000000001</v>
      </c>
      <c r="Z105" s="16">
        <f t="shared" si="52"/>
        <v>-14.960938000000001</v>
      </c>
      <c r="AA105" s="16">
        <f t="shared" si="52"/>
        <v>-14.960938000000001</v>
      </c>
      <c r="AB105" s="16">
        <f t="shared" si="52"/>
        <v>-14.960938000000001</v>
      </c>
      <c r="AC105" s="16">
        <f t="shared" si="52"/>
        <v>-14.960938000000001</v>
      </c>
      <c r="AD105" s="16">
        <f t="shared" si="52"/>
        <v>-14.960938000000001</v>
      </c>
      <c r="AE105" s="16">
        <f t="shared" si="52"/>
        <v>-14.960938000000001</v>
      </c>
      <c r="AF105" s="16">
        <f t="shared" si="52"/>
        <v>-14.960938000000001</v>
      </c>
      <c r="AG105" s="16">
        <f t="shared" si="52"/>
        <v>-14.960938000000001</v>
      </c>
      <c r="AH105" s="16">
        <f t="shared" si="52"/>
        <v>-14.960938000000001</v>
      </c>
      <c r="AI105" s="16">
        <f t="shared" si="52"/>
        <v>-14.960938000000001</v>
      </c>
      <c r="AJ105" s="16">
        <f t="shared" si="52"/>
        <v>-14.960938000000001</v>
      </c>
      <c r="AK105" s="16">
        <f t="shared" si="52"/>
        <v>-14.960938000000001</v>
      </c>
      <c r="AL105" s="16">
        <f t="shared" si="52"/>
        <v>-14.960938000000001</v>
      </c>
      <c r="AM105" s="16">
        <f t="shared" si="52"/>
        <v>-14.960938000000001</v>
      </c>
    </row>
    <row r="106" spans="1:39" s="5" customFormat="1" x14ac:dyDescent="0.25">
      <c r="A106" s="8">
        <f>'CSP5'!$A$170</f>
        <v>620</v>
      </c>
      <c r="B106" s="16">
        <f>C106</f>
        <v>-1.5192885140382757</v>
      </c>
      <c r="C106" s="5">
        <f t="shared" ref="C106:C124" si="53">MAX(C56-C31,W156)</f>
        <v>-1.5192885140382757</v>
      </c>
      <c r="D106" s="5">
        <f t="shared" ref="D106:D124" si="54">MAX(D56-D31,X156)</f>
        <v>-3.5088644468382753</v>
      </c>
      <c r="E106" s="5">
        <f t="shared" ref="E106:E124" si="55">MAX(E56-E31,Y156)</f>
        <v>-4.1456161325982794</v>
      </c>
      <c r="F106" s="5">
        <f t="shared" ref="F106:F124" si="56">MAX(F56-F31,Z156)</f>
        <v>-4.5813449108382782</v>
      </c>
      <c r="G106" s="5">
        <f t="shared" ref="G106:G124" si="57">MAX(G56-G31,AA156)</f>
        <v>-7.5453419776302519</v>
      </c>
      <c r="H106" s="5">
        <f t="shared" ref="H106:H124" si="58">MAX(H56-H31,AB156)</f>
        <v>-12.838523889655702</v>
      </c>
      <c r="I106" s="5">
        <f t="shared" ref="I106:I124" si="59">MAX(I56-I31,AC156)</f>
        <v>-17.08363754270308</v>
      </c>
      <c r="J106" s="5">
        <f t="shared" ref="J106:J124" si="60">MAX(J56-J31,AD156)</f>
        <v>-18.174864441493192</v>
      </c>
      <c r="K106" s="5">
        <f t="shared" ref="K106:K124" si="61">MAX(K56-K31,AE156)</f>
        <v>-18.923642574137002</v>
      </c>
      <c r="L106" s="5">
        <f t="shared" ref="L106:L124" si="62">MAX(L56-L31,AF156)</f>
        <v>-19.627413196601005</v>
      </c>
      <c r="M106" s="5">
        <f t="shared" ref="M106:M124" si="63">MAX(M56-M31,AG156)</f>
        <v>-16.257522027833005</v>
      </c>
      <c r="N106" s="5">
        <f t="shared" ref="N106:N124" si="64">MAX(N56-N31,AH156)</f>
        <v>-8.9610236790330013</v>
      </c>
      <c r="O106" s="5">
        <f t="shared" ref="O106:O124" si="65">MAX(O56-O31,AI156)</f>
        <v>-9.3520298286330021</v>
      </c>
      <c r="P106" s="5">
        <f t="shared" ref="P106:P124" si="66">MAX(P56-P31,AJ156)</f>
        <v>-9.7430359782330029</v>
      </c>
      <c r="Q106" s="5">
        <f t="shared" ref="Q106:Q124" si="67">MAX(Q56-Q31,AK156)</f>
        <v>-10.134042127833002</v>
      </c>
      <c r="R106" s="5">
        <f t="shared" ref="R106:R124" si="68">MAX(R56-R31,AL156)</f>
        <v>-10.525048277433001</v>
      </c>
      <c r="S106" s="16">
        <f>R106</f>
        <v>-10.525048277433001</v>
      </c>
      <c r="U106" s="8">
        <f>'CSP5'!$A$170</f>
        <v>620</v>
      </c>
      <c r="V106" s="16">
        <f>W106</f>
        <v>-14.960938000000001</v>
      </c>
      <c r="W106" s="5">
        <f>_xll.Interp2dTab(-1,0,'Internal Flash'!$B$526:$S$526,'Internal Flash'!$A$527:$A$547,'Internal Flash'!$B$527:$S$547,'Main Injection'!W$104,'Main Injection'!$U106)</f>
        <v>-14.960938000000001</v>
      </c>
      <c r="X106" s="5">
        <f>_xll.Interp2dTab(-1,0,'Internal Flash'!$B$526:$S$526,'Internal Flash'!$A$527:$A$547,'Internal Flash'!$B$527:$S$547,'Main Injection'!X$104,'Main Injection'!$U106)</f>
        <v>-14.960938000000001</v>
      </c>
      <c r="Y106" s="5">
        <f>_xll.Interp2dTab(-1,0,'Internal Flash'!$B$526:$S$526,'Internal Flash'!$A$527:$A$547,'Internal Flash'!$B$527:$S$547,'Main Injection'!Y$104,'Main Injection'!$U106)</f>
        <v>-14.960938000000001</v>
      </c>
      <c r="Z106" s="5">
        <f>_xll.Interp2dTab(-1,0,'Internal Flash'!$B$526:$S$526,'Internal Flash'!$A$527:$A$547,'Internal Flash'!$B$527:$S$547,'Main Injection'!Z$104,'Main Injection'!$U106)</f>
        <v>-14.960938000000001</v>
      </c>
      <c r="AA106" s="5">
        <f>_xll.Interp2dTab(-1,0,'Internal Flash'!$B$526:$S$526,'Internal Flash'!$A$527:$A$547,'Internal Flash'!$B$527:$S$547,'Main Injection'!AA$104,'Main Injection'!$U106)</f>
        <v>-14.960938000000001</v>
      </c>
      <c r="AB106" s="5">
        <f>_xll.Interp2dTab(-1,0,'Internal Flash'!$B$526:$S$526,'Internal Flash'!$A$527:$A$547,'Internal Flash'!$B$527:$S$547,'Main Injection'!AB$104,'Main Injection'!$U106)</f>
        <v>-14.960938000000001</v>
      </c>
      <c r="AC106" s="5">
        <f>_xll.Interp2dTab(-1,0,'Internal Flash'!$B$526:$S$526,'Internal Flash'!$A$527:$A$547,'Internal Flash'!$B$527:$S$547,'Main Injection'!AC$104,'Main Injection'!$U106)</f>
        <v>-14.960938000000001</v>
      </c>
      <c r="AD106" s="5">
        <f>_xll.Interp2dTab(-1,0,'Internal Flash'!$B$526:$S$526,'Internal Flash'!$A$527:$A$547,'Internal Flash'!$B$527:$S$547,'Main Injection'!AD$104,'Main Injection'!$U106)</f>
        <v>-14.960938000000001</v>
      </c>
      <c r="AE106" s="5">
        <f>_xll.Interp2dTab(-1,0,'Internal Flash'!$B$526:$S$526,'Internal Flash'!$A$527:$A$547,'Internal Flash'!$B$527:$S$547,'Main Injection'!AE$104,'Main Injection'!$U106)</f>
        <v>-14.960938000000001</v>
      </c>
      <c r="AF106" s="5">
        <f>_xll.Interp2dTab(-1,0,'Internal Flash'!$B$526:$S$526,'Internal Flash'!$A$527:$A$547,'Internal Flash'!$B$527:$S$547,'Main Injection'!AF$104,'Main Injection'!$U106)</f>
        <v>-14.960938000000001</v>
      </c>
      <c r="AG106" s="5">
        <f>_xll.Interp2dTab(-1,0,'Internal Flash'!$B$526:$S$526,'Internal Flash'!$A$527:$A$547,'Internal Flash'!$B$527:$S$547,'Main Injection'!AG$104,'Main Injection'!$U106)</f>
        <v>-14.960938000000001</v>
      </c>
      <c r="AH106" s="5">
        <f>_xll.Interp2dTab(-1,0,'Internal Flash'!$B$526:$S$526,'Internal Flash'!$A$527:$A$547,'Internal Flash'!$B$527:$S$547,'Main Injection'!AH$104,'Main Injection'!$U106)</f>
        <v>-14.960938000000001</v>
      </c>
      <c r="AI106" s="5">
        <f>_xll.Interp2dTab(-1,0,'Internal Flash'!$B$526:$S$526,'Internal Flash'!$A$527:$A$547,'Internal Flash'!$B$527:$S$547,'Main Injection'!AI$104,'Main Injection'!$U106)</f>
        <v>-14.960938000000001</v>
      </c>
      <c r="AJ106" s="5">
        <f>_xll.Interp2dTab(-1,0,'Internal Flash'!$B$526:$S$526,'Internal Flash'!$A$527:$A$547,'Internal Flash'!$B$527:$S$547,'Main Injection'!AJ$104,'Main Injection'!$U106)</f>
        <v>-14.960938000000001</v>
      </c>
      <c r="AK106" s="5">
        <f>_xll.Interp2dTab(-1,0,'Internal Flash'!$B$526:$S$526,'Internal Flash'!$A$527:$A$547,'Internal Flash'!$B$527:$S$547,'Main Injection'!AK$104,'Main Injection'!$U106)</f>
        <v>-14.960938000000001</v>
      </c>
      <c r="AL106" s="5">
        <f>_xll.Interp2dTab(-1,0,'Internal Flash'!$B$526:$S$526,'Internal Flash'!$A$527:$A$547,'Internal Flash'!$B$527:$S$547,'Main Injection'!AL$104,'Main Injection'!$U106)</f>
        <v>-14.960938000000001</v>
      </c>
      <c r="AM106" s="16">
        <f>AL106</f>
        <v>-14.960938000000001</v>
      </c>
    </row>
    <row r="107" spans="1:39" s="5" customFormat="1" x14ac:dyDescent="0.25">
      <c r="A107" s="8">
        <f>'CSP5'!$A$171</f>
        <v>650</v>
      </c>
      <c r="B107" s="16">
        <f t="shared" ref="B107:B124" si="69">C107</f>
        <v>-2.4567885140382755</v>
      </c>
      <c r="C107" s="5">
        <f t="shared" si="53"/>
        <v>-2.4567885140382755</v>
      </c>
      <c r="D107" s="5">
        <f t="shared" si="54"/>
        <v>-4.9247198100382752</v>
      </c>
      <c r="E107" s="5">
        <f t="shared" si="55"/>
        <v>-5.7153312420382756</v>
      </c>
      <c r="F107" s="5">
        <f t="shared" si="56"/>
        <v>-6.5340597540382745</v>
      </c>
      <c r="G107" s="5">
        <f t="shared" si="57"/>
        <v>-11.124635421022255</v>
      </c>
      <c r="H107" s="5">
        <f t="shared" si="58"/>
        <v>-13.847231957687701</v>
      </c>
      <c r="I107" s="5">
        <f t="shared" si="59"/>
        <v>-16.096979152463081</v>
      </c>
      <c r="J107" s="5">
        <f t="shared" si="60"/>
        <v>-17.714665635381191</v>
      </c>
      <c r="K107" s="5">
        <f t="shared" si="61"/>
        <v>-19.149392817113004</v>
      </c>
      <c r="L107" s="5">
        <f t="shared" si="62"/>
        <v>-20.490286338713002</v>
      </c>
      <c r="M107" s="5">
        <f t="shared" si="63"/>
        <v>-20.675243589113002</v>
      </c>
      <c r="N107" s="5">
        <f t="shared" si="64"/>
        <v>-21.451381341113002</v>
      </c>
      <c r="O107" s="5">
        <f t="shared" si="65"/>
        <v>-21.829704507113004</v>
      </c>
      <c r="P107" s="5">
        <f t="shared" si="66"/>
        <v>-22.208027673113001</v>
      </c>
      <c r="Q107" s="5">
        <f t="shared" si="67"/>
        <v>-22.586350839113003</v>
      </c>
      <c r="R107" s="5">
        <f t="shared" si="68"/>
        <v>-22.964674005113004</v>
      </c>
      <c r="S107" s="16">
        <f t="shared" ref="S107:S124" si="70">R107</f>
        <v>-22.964674005113004</v>
      </c>
      <c r="U107" s="8">
        <f>'CSP5'!$A$171</f>
        <v>650</v>
      </c>
      <c r="V107" s="16">
        <f t="shared" ref="V107:V124" si="71">W107</f>
        <v>-14.960938000000001</v>
      </c>
      <c r="W107" s="5">
        <f>_xll.Interp2dTab(-1,0,'Internal Flash'!$B$526:$S$526,'Internal Flash'!$A$527:$A$547,'Internal Flash'!$B$527:$S$547,'Main Injection'!W$104,'Main Injection'!$U107)</f>
        <v>-14.960938000000001</v>
      </c>
      <c r="X107" s="5">
        <f>_xll.Interp2dTab(-1,0,'Internal Flash'!$B$526:$S$526,'Internal Flash'!$A$527:$A$547,'Internal Flash'!$B$527:$S$547,'Main Injection'!X$104,'Main Injection'!$U107)</f>
        <v>-14.960938000000001</v>
      </c>
      <c r="Y107" s="5">
        <f>_xll.Interp2dTab(-1,0,'Internal Flash'!$B$526:$S$526,'Internal Flash'!$A$527:$A$547,'Internal Flash'!$B$527:$S$547,'Main Injection'!Y$104,'Main Injection'!$U107)</f>
        <v>-14.960938000000001</v>
      </c>
      <c r="Z107" s="5">
        <f>_xll.Interp2dTab(-1,0,'Internal Flash'!$B$526:$S$526,'Internal Flash'!$A$527:$A$547,'Internal Flash'!$B$527:$S$547,'Main Injection'!Z$104,'Main Injection'!$U107)</f>
        <v>-14.960938000000001</v>
      </c>
      <c r="AA107" s="5">
        <f>_xll.Interp2dTab(-1,0,'Internal Flash'!$B$526:$S$526,'Internal Flash'!$A$527:$A$547,'Internal Flash'!$B$527:$S$547,'Main Injection'!AA$104,'Main Injection'!$U107)</f>
        <v>-14.960938000000001</v>
      </c>
      <c r="AB107" s="5">
        <f>_xll.Interp2dTab(-1,0,'Internal Flash'!$B$526:$S$526,'Internal Flash'!$A$527:$A$547,'Internal Flash'!$B$527:$S$547,'Main Injection'!AB$104,'Main Injection'!$U107)</f>
        <v>-14.960938000000001</v>
      </c>
      <c r="AC107" s="5">
        <f>_xll.Interp2dTab(-1,0,'Internal Flash'!$B$526:$S$526,'Internal Flash'!$A$527:$A$547,'Internal Flash'!$B$527:$S$547,'Main Injection'!AC$104,'Main Injection'!$U107)</f>
        <v>-14.960938000000001</v>
      </c>
      <c r="AD107" s="5">
        <f>_xll.Interp2dTab(-1,0,'Internal Flash'!$B$526:$S$526,'Internal Flash'!$A$527:$A$547,'Internal Flash'!$B$527:$S$547,'Main Injection'!AD$104,'Main Injection'!$U107)</f>
        <v>-14.960938000000001</v>
      </c>
      <c r="AE107" s="5">
        <f>_xll.Interp2dTab(-1,0,'Internal Flash'!$B$526:$S$526,'Internal Flash'!$A$527:$A$547,'Internal Flash'!$B$527:$S$547,'Main Injection'!AE$104,'Main Injection'!$U107)</f>
        <v>-14.960938000000001</v>
      </c>
      <c r="AF107" s="5">
        <f>_xll.Interp2dTab(-1,0,'Internal Flash'!$B$526:$S$526,'Internal Flash'!$A$527:$A$547,'Internal Flash'!$B$527:$S$547,'Main Injection'!AF$104,'Main Injection'!$U107)</f>
        <v>-14.960938000000001</v>
      </c>
      <c r="AG107" s="5">
        <f>_xll.Interp2dTab(-1,0,'Internal Flash'!$B$526:$S$526,'Internal Flash'!$A$527:$A$547,'Internal Flash'!$B$527:$S$547,'Main Injection'!AG$104,'Main Injection'!$U107)</f>
        <v>-14.960938000000001</v>
      </c>
      <c r="AH107" s="5">
        <f>_xll.Interp2dTab(-1,0,'Internal Flash'!$B$526:$S$526,'Internal Flash'!$A$527:$A$547,'Internal Flash'!$B$527:$S$547,'Main Injection'!AH$104,'Main Injection'!$U107)</f>
        <v>-14.960938000000001</v>
      </c>
      <c r="AI107" s="5">
        <f>_xll.Interp2dTab(-1,0,'Internal Flash'!$B$526:$S$526,'Internal Flash'!$A$527:$A$547,'Internal Flash'!$B$527:$S$547,'Main Injection'!AI$104,'Main Injection'!$U107)</f>
        <v>-14.960938000000001</v>
      </c>
      <c r="AJ107" s="5">
        <f>_xll.Interp2dTab(-1,0,'Internal Flash'!$B$526:$S$526,'Internal Flash'!$A$527:$A$547,'Internal Flash'!$B$527:$S$547,'Main Injection'!AJ$104,'Main Injection'!$U107)</f>
        <v>-14.960938000000001</v>
      </c>
      <c r="AK107" s="5">
        <f>_xll.Interp2dTab(-1,0,'Internal Flash'!$B$526:$S$526,'Internal Flash'!$A$527:$A$547,'Internal Flash'!$B$527:$S$547,'Main Injection'!AK$104,'Main Injection'!$U107)</f>
        <v>-14.960938000000001</v>
      </c>
      <c r="AL107" s="5">
        <f>_xll.Interp2dTab(-1,0,'Internal Flash'!$B$526:$S$526,'Internal Flash'!$A$527:$A$547,'Internal Flash'!$B$527:$S$547,'Main Injection'!AL$104,'Main Injection'!$U107)</f>
        <v>-14.960938000000001</v>
      </c>
      <c r="AM107" s="16">
        <f t="shared" ref="AM107:AM124" si="72">AL107</f>
        <v>-14.960938000000001</v>
      </c>
    </row>
    <row r="108" spans="1:39" s="5" customFormat="1" x14ac:dyDescent="0.25">
      <c r="A108" s="8">
        <f>'CSP5'!$A$172</f>
        <v>800</v>
      </c>
      <c r="B108" s="16">
        <f t="shared" si="69"/>
        <v>-2.4567885140382755</v>
      </c>
      <c r="C108" s="5">
        <f t="shared" si="53"/>
        <v>-2.4567885140382755</v>
      </c>
      <c r="D108" s="5">
        <f t="shared" si="54"/>
        <v>-4.5631867220382754</v>
      </c>
      <c r="E108" s="5">
        <f t="shared" si="55"/>
        <v>-5.4662794580382759</v>
      </c>
      <c r="F108" s="5">
        <f t="shared" si="56"/>
        <v>-5.7486899540382748</v>
      </c>
      <c r="G108" s="5">
        <f t="shared" si="57"/>
        <v>-10.575025205022257</v>
      </c>
      <c r="H108" s="5">
        <f t="shared" si="58"/>
        <v>-15.003790212621034</v>
      </c>
      <c r="I108" s="5">
        <f t="shared" si="59"/>
        <v>-16.937636585263082</v>
      </c>
      <c r="J108" s="5">
        <f t="shared" si="60"/>
        <v>-18.77280753698119</v>
      </c>
      <c r="K108" s="5">
        <f t="shared" si="61"/>
        <v>-20.432785696313005</v>
      </c>
      <c r="L108" s="5">
        <f t="shared" si="62"/>
        <v>-21.629639977913001</v>
      </c>
      <c r="M108" s="5">
        <f t="shared" si="63"/>
        <v>-22.647407286713005</v>
      </c>
      <c r="N108" s="5">
        <f t="shared" si="64"/>
        <v>-23.268117481913002</v>
      </c>
      <c r="O108" s="5">
        <f t="shared" si="65"/>
        <v>-23.589858793913002</v>
      </c>
      <c r="P108" s="5">
        <f t="shared" si="66"/>
        <v>-23.832169321913</v>
      </c>
      <c r="Q108" s="5">
        <f t="shared" si="67"/>
        <v>-24.130205545913004</v>
      </c>
      <c r="R108" s="5">
        <f t="shared" si="68"/>
        <v>-24.397956073913001</v>
      </c>
      <c r="S108" s="16">
        <f t="shared" si="70"/>
        <v>-24.397956073913001</v>
      </c>
      <c r="U108" s="8">
        <f>'CSP5'!$A$172</f>
        <v>800</v>
      </c>
      <c r="V108" s="16">
        <f t="shared" si="71"/>
        <v>-14.960938000000001</v>
      </c>
      <c r="W108" s="5">
        <f>_xll.Interp2dTab(-1,0,'Internal Flash'!$B$526:$S$526,'Internal Flash'!$A$527:$A$547,'Internal Flash'!$B$527:$S$547,'Main Injection'!W$104,'Main Injection'!$U108)</f>
        <v>-14.960938000000001</v>
      </c>
      <c r="X108" s="5">
        <f>_xll.Interp2dTab(-1,0,'Internal Flash'!$B$526:$S$526,'Internal Flash'!$A$527:$A$547,'Internal Flash'!$B$527:$S$547,'Main Injection'!X$104,'Main Injection'!$U108)</f>
        <v>-14.960938000000001</v>
      </c>
      <c r="Y108" s="5">
        <f>_xll.Interp2dTab(-1,0,'Internal Flash'!$B$526:$S$526,'Internal Flash'!$A$527:$A$547,'Internal Flash'!$B$527:$S$547,'Main Injection'!Y$104,'Main Injection'!$U108)</f>
        <v>-14.960938000000001</v>
      </c>
      <c r="Z108" s="5">
        <f>_xll.Interp2dTab(-1,0,'Internal Flash'!$B$526:$S$526,'Internal Flash'!$A$527:$A$547,'Internal Flash'!$B$527:$S$547,'Main Injection'!Z$104,'Main Injection'!$U108)</f>
        <v>-14.960938000000001</v>
      </c>
      <c r="AA108" s="5">
        <f>_xll.Interp2dTab(-1,0,'Internal Flash'!$B$526:$S$526,'Internal Flash'!$A$527:$A$547,'Internal Flash'!$B$527:$S$547,'Main Injection'!AA$104,'Main Injection'!$U108)</f>
        <v>-14.960938000000001</v>
      </c>
      <c r="AB108" s="5">
        <f>_xll.Interp2dTab(-1,0,'Internal Flash'!$B$526:$S$526,'Internal Flash'!$A$527:$A$547,'Internal Flash'!$B$527:$S$547,'Main Injection'!AB$104,'Main Injection'!$U108)</f>
        <v>-14.960938000000001</v>
      </c>
      <c r="AC108" s="5">
        <f>_xll.Interp2dTab(-1,0,'Internal Flash'!$B$526:$S$526,'Internal Flash'!$A$527:$A$547,'Internal Flash'!$B$527:$S$547,'Main Injection'!AC$104,'Main Injection'!$U108)</f>
        <v>-14.960938000000001</v>
      </c>
      <c r="AD108" s="5">
        <f>_xll.Interp2dTab(-1,0,'Internal Flash'!$B$526:$S$526,'Internal Flash'!$A$527:$A$547,'Internal Flash'!$B$527:$S$547,'Main Injection'!AD$104,'Main Injection'!$U108)</f>
        <v>-14.960938000000001</v>
      </c>
      <c r="AE108" s="5">
        <f>_xll.Interp2dTab(-1,0,'Internal Flash'!$B$526:$S$526,'Internal Flash'!$A$527:$A$547,'Internal Flash'!$B$527:$S$547,'Main Injection'!AE$104,'Main Injection'!$U108)</f>
        <v>-14.960938000000001</v>
      </c>
      <c r="AF108" s="5">
        <f>_xll.Interp2dTab(-1,0,'Internal Flash'!$B$526:$S$526,'Internal Flash'!$A$527:$A$547,'Internal Flash'!$B$527:$S$547,'Main Injection'!AF$104,'Main Injection'!$U108)</f>
        <v>-14.960938000000001</v>
      </c>
      <c r="AG108" s="5">
        <f>_xll.Interp2dTab(-1,0,'Internal Flash'!$B$526:$S$526,'Internal Flash'!$A$527:$A$547,'Internal Flash'!$B$527:$S$547,'Main Injection'!AG$104,'Main Injection'!$U108)</f>
        <v>-14.960938000000001</v>
      </c>
      <c r="AH108" s="5">
        <f>_xll.Interp2dTab(-1,0,'Internal Flash'!$B$526:$S$526,'Internal Flash'!$A$527:$A$547,'Internal Flash'!$B$527:$S$547,'Main Injection'!AH$104,'Main Injection'!$U108)</f>
        <v>-14.960938000000001</v>
      </c>
      <c r="AI108" s="5">
        <f>_xll.Interp2dTab(-1,0,'Internal Flash'!$B$526:$S$526,'Internal Flash'!$A$527:$A$547,'Internal Flash'!$B$527:$S$547,'Main Injection'!AI$104,'Main Injection'!$U108)</f>
        <v>-14.960938000000001</v>
      </c>
      <c r="AJ108" s="5">
        <f>_xll.Interp2dTab(-1,0,'Internal Flash'!$B$526:$S$526,'Internal Flash'!$A$527:$A$547,'Internal Flash'!$B$527:$S$547,'Main Injection'!AJ$104,'Main Injection'!$U108)</f>
        <v>-14.960938000000001</v>
      </c>
      <c r="AK108" s="5">
        <f>_xll.Interp2dTab(-1,0,'Internal Flash'!$B$526:$S$526,'Internal Flash'!$A$527:$A$547,'Internal Flash'!$B$527:$S$547,'Main Injection'!AK$104,'Main Injection'!$U108)</f>
        <v>-14.960938000000001</v>
      </c>
      <c r="AL108" s="5">
        <f>_xll.Interp2dTab(-1,0,'Internal Flash'!$B$526:$S$526,'Internal Flash'!$A$527:$A$547,'Internal Flash'!$B$527:$S$547,'Main Injection'!AL$104,'Main Injection'!$U108)</f>
        <v>-14.960938000000001</v>
      </c>
      <c r="AM108" s="16">
        <f t="shared" si="72"/>
        <v>-14.960938000000001</v>
      </c>
    </row>
    <row r="109" spans="1:39" s="5" customFormat="1" x14ac:dyDescent="0.25">
      <c r="A109" s="8">
        <f>'CSP5'!$A$173</f>
        <v>1000</v>
      </c>
      <c r="B109" s="16">
        <f t="shared" si="69"/>
        <v>3.9885244859617246</v>
      </c>
      <c r="C109" s="5">
        <f t="shared" si="53"/>
        <v>3.9885244859617246</v>
      </c>
      <c r="D109" s="5">
        <f t="shared" si="54"/>
        <v>1.6851787259617246</v>
      </c>
      <c r="E109" s="5">
        <f t="shared" si="55"/>
        <v>9.0081173961724659E-2</v>
      </c>
      <c r="F109" s="5">
        <f t="shared" si="56"/>
        <v>-1.2775233940382758</v>
      </c>
      <c r="G109" s="5">
        <f t="shared" si="57"/>
        <v>-7.5858885986222555</v>
      </c>
      <c r="H109" s="5">
        <f t="shared" si="58"/>
        <v>-14.483379545954367</v>
      </c>
      <c r="I109" s="5">
        <f t="shared" si="59"/>
        <v>-17.091053015663082</v>
      </c>
      <c r="J109" s="5">
        <f t="shared" si="60"/>
        <v>-18.644924688981192</v>
      </c>
      <c r="K109" s="5">
        <f t="shared" si="61"/>
        <v>-19.790158513913006</v>
      </c>
      <c r="L109" s="5">
        <f t="shared" si="62"/>
        <v>-20.920559689913002</v>
      </c>
      <c r="M109" s="5">
        <f t="shared" si="63"/>
        <v>-22.492033105913002</v>
      </c>
      <c r="N109" s="5">
        <f t="shared" si="64"/>
        <v>-23.506124145913002</v>
      </c>
      <c r="O109" s="5">
        <f t="shared" si="65"/>
        <v>-24.009061705913002</v>
      </c>
      <c r="P109" s="5">
        <f t="shared" si="66"/>
        <v>-24.426636745913001</v>
      </c>
      <c r="Q109" s="5">
        <f t="shared" si="67"/>
        <v>-24.951180489913003</v>
      </c>
      <c r="R109" s="5">
        <f t="shared" si="68"/>
        <v>-25.465399105913004</v>
      </c>
      <c r="S109" s="16">
        <f t="shared" si="70"/>
        <v>-25.465399105913004</v>
      </c>
      <c r="U109" s="8">
        <f>'CSP5'!$A$173</f>
        <v>1000</v>
      </c>
      <c r="V109" s="16">
        <f t="shared" si="71"/>
        <v>-14.960938000000001</v>
      </c>
      <c r="W109" s="5">
        <f>_xll.Interp2dTab(-1,0,'Internal Flash'!$B$526:$S$526,'Internal Flash'!$A$527:$A$547,'Internal Flash'!$B$527:$S$547,'Main Injection'!W$104,'Main Injection'!$U109)</f>
        <v>-14.960938000000001</v>
      </c>
      <c r="X109" s="5">
        <f>_xll.Interp2dTab(-1,0,'Internal Flash'!$B$526:$S$526,'Internal Flash'!$A$527:$A$547,'Internal Flash'!$B$527:$S$547,'Main Injection'!X$104,'Main Injection'!$U109)</f>
        <v>-14.960938000000001</v>
      </c>
      <c r="Y109" s="5">
        <f>_xll.Interp2dTab(-1,0,'Internal Flash'!$B$526:$S$526,'Internal Flash'!$A$527:$A$547,'Internal Flash'!$B$527:$S$547,'Main Injection'!Y$104,'Main Injection'!$U109)</f>
        <v>-14.960938000000001</v>
      </c>
      <c r="Z109" s="5">
        <f>_xll.Interp2dTab(-1,0,'Internal Flash'!$B$526:$S$526,'Internal Flash'!$A$527:$A$547,'Internal Flash'!$B$527:$S$547,'Main Injection'!Z$104,'Main Injection'!$U109)</f>
        <v>-14.960938000000001</v>
      </c>
      <c r="AA109" s="5">
        <f>_xll.Interp2dTab(-1,0,'Internal Flash'!$B$526:$S$526,'Internal Flash'!$A$527:$A$547,'Internal Flash'!$B$527:$S$547,'Main Injection'!AA$104,'Main Injection'!$U109)</f>
        <v>-14.960938000000001</v>
      </c>
      <c r="AB109" s="5">
        <f>_xll.Interp2dTab(-1,0,'Internal Flash'!$B$526:$S$526,'Internal Flash'!$A$527:$A$547,'Internal Flash'!$B$527:$S$547,'Main Injection'!AB$104,'Main Injection'!$U109)</f>
        <v>-14.960938000000001</v>
      </c>
      <c r="AC109" s="5">
        <f>_xll.Interp2dTab(-1,0,'Internal Flash'!$B$526:$S$526,'Internal Flash'!$A$527:$A$547,'Internal Flash'!$B$527:$S$547,'Main Injection'!AC$104,'Main Injection'!$U109)</f>
        <v>-14.960938000000001</v>
      </c>
      <c r="AD109" s="5">
        <f>_xll.Interp2dTab(-1,0,'Internal Flash'!$B$526:$S$526,'Internal Flash'!$A$527:$A$547,'Internal Flash'!$B$527:$S$547,'Main Injection'!AD$104,'Main Injection'!$U109)</f>
        <v>-14.960938000000001</v>
      </c>
      <c r="AE109" s="5">
        <f>_xll.Interp2dTab(-1,0,'Internal Flash'!$B$526:$S$526,'Internal Flash'!$A$527:$A$547,'Internal Flash'!$B$527:$S$547,'Main Injection'!AE$104,'Main Injection'!$U109)</f>
        <v>-14.960938000000001</v>
      </c>
      <c r="AF109" s="5">
        <f>_xll.Interp2dTab(-1,0,'Internal Flash'!$B$526:$S$526,'Internal Flash'!$A$527:$A$547,'Internal Flash'!$B$527:$S$547,'Main Injection'!AF$104,'Main Injection'!$U109)</f>
        <v>-14.960938000000001</v>
      </c>
      <c r="AG109" s="5">
        <f>_xll.Interp2dTab(-1,0,'Internal Flash'!$B$526:$S$526,'Internal Flash'!$A$527:$A$547,'Internal Flash'!$B$527:$S$547,'Main Injection'!AG$104,'Main Injection'!$U109)</f>
        <v>-14.960938000000001</v>
      </c>
      <c r="AH109" s="5">
        <f>_xll.Interp2dTab(-1,0,'Internal Flash'!$B$526:$S$526,'Internal Flash'!$A$527:$A$547,'Internal Flash'!$B$527:$S$547,'Main Injection'!AH$104,'Main Injection'!$U109)</f>
        <v>-14.960938000000001</v>
      </c>
      <c r="AI109" s="5">
        <f>_xll.Interp2dTab(-1,0,'Internal Flash'!$B$526:$S$526,'Internal Flash'!$A$527:$A$547,'Internal Flash'!$B$527:$S$547,'Main Injection'!AI$104,'Main Injection'!$U109)</f>
        <v>-14.960938000000001</v>
      </c>
      <c r="AJ109" s="5">
        <f>_xll.Interp2dTab(-1,0,'Internal Flash'!$B$526:$S$526,'Internal Flash'!$A$527:$A$547,'Internal Flash'!$B$527:$S$547,'Main Injection'!AJ$104,'Main Injection'!$U109)</f>
        <v>-14.960938000000001</v>
      </c>
      <c r="AK109" s="5">
        <f>_xll.Interp2dTab(-1,0,'Internal Flash'!$B$526:$S$526,'Internal Flash'!$A$527:$A$547,'Internal Flash'!$B$527:$S$547,'Main Injection'!AK$104,'Main Injection'!$U109)</f>
        <v>-14.960938000000001</v>
      </c>
      <c r="AL109" s="5">
        <f>_xll.Interp2dTab(-1,0,'Internal Flash'!$B$526:$S$526,'Internal Flash'!$A$527:$A$547,'Internal Flash'!$B$527:$S$547,'Main Injection'!AL$104,'Main Injection'!$U109)</f>
        <v>-14.960938000000001</v>
      </c>
      <c r="AM109" s="16">
        <f t="shared" si="72"/>
        <v>-14.960938000000001</v>
      </c>
    </row>
    <row r="110" spans="1:39" s="5" customFormat="1" x14ac:dyDescent="0.25">
      <c r="A110" s="8">
        <f>'CSP5'!$A$174</f>
        <v>1200</v>
      </c>
      <c r="B110" s="16">
        <f t="shared" si="69"/>
        <v>9.4963374859617247</v>
      </c>
      <c r="C110" s="5">
        <f t="shared" si="53"/>
        <v>9.4963374859617247</v>
      </c>
      <c r="D110" s="5">
        <f t="shared" si="54"/>
        <v>6.4797204299617235</v>
      </c>
      <c r="E110" s="5">
        <f t="shared" si="55"/>
        <v>5.0055349883617239</v>
      </c>
      <c r="F110" s="5">
        <f t="shared" si="56"/>
        <v>2.474385109961724</v>
      </c>
      <c r="G110" s="5">
        <f t="shared" si="57"/>
        <v>-5.463946859422256</v>
      </c>
      <c r="H110" s="5">
        <f t="shared" si="58"/>
        <v>-10.826035799287702</v>
      </c>
      <c r="I110" s="5">
        <f t="shared" si="59"/>
        <v>-15.152680370863079</v>
      </c>
      <c r="J110" s="5">
        <f t="shared" si="60"/>
        <v>-17.366555530581191</v>
      </c>
      <c r="K110" s="5">
        <f t="shared" si="61"/>
        <v>-18.860704992313</v>
      </c>
      <c r="L110" s="5">
        <f t="shared" si="62"/>
        <v>-20.752943894713002</v>
      </c>
      <c r="M110" s="5">
        <f t="shared" si="63"/>
        <v>-23.521583121913004</v>
      </c>
      <c r="N110" s="5">
        <f t="shared" si="64"/>
        <v>-25.386380289913003</v>
      </c>
      <c r="O110" s="5">
        <f t="shared" si="65"/>
        <v>-26.239778400313</v>
      </c>
      <c r="P110" s="5">
        <f t="shared" si="66"/>
        <v>-27.206511192313005</v>
      </c>
      <c r="Q110" s="5">
        <f t="shared" si="67"/>
        <v>-27.933888112312999</v>
      </c>
      <c r="R110" s="5">
        <f t="shared" si="68"/>
        <v>-28.895877544313002</v>
      </c>
      <c r="S110" s="16">
        <f t="shared" si="70"/>
        <v>-28.895877544313002</v>
      </c>
      <c r="U110" s="8">
        <f>'CSP5'!$A$174</f>
        <v>1200</v>
      </c>
      <c r="V110" s="16">
        <f t="shared" si="71"/>
        <v>-14.960938000000001</v>
      </c>
      <c r="W110" s="5">
        <f>_xll.Interp2dTab(-1,0,'Internal Flash'!$B$526:$S$526,'Internal Flash'!$A$527:$A$547,'Internal Flash'!$B$527:$S$547,'Main Injection'!W$104,'Main Injection'!$U110)</f>
        <v>-14.960938000000001</v>
      </c>
      <c r="X110" s="5">
        <f>_xll.Interp2dTab(-1,0,'Internal Flash'!$B$526:$S$526,'Internal Flash'!$A$527:$A$547,'Internal Flash'!$B$527:$S$547,'Main Injection'!X$104,'Main Injection'!$U110)</f>
        <v>-14.960938000000001</v>
      </c>
      <c r="Y110" s="5">
        <f>_xll.Interp2dTab(-1,0,'Internal Flash'!$B$526:$S$526,'Internal Flash'!$A$527:$A$547,'Internal Flash'!$B$527:$S$547,'Main Injection'!Y$104,'Main Injection'!$U110)</f>
        <v>-14.960938000000001</v>
      </c>
      <c r="Z110" s="5">
        <f>_xll.Interp2dTab(-1,0,'Internal Flash'!$B$526:$S$526,'Internal Flash'!$A$527:$A$547,'Internal Flash'!$B$527:$S$547,'Main Injection'!Z$104,'Main Injection'!$U110)</f>
        <v>-14.960938000000001</v>
      </c>
      <c r="AA110" s="5">
        <f>_xll.Interp2dTab(-1,0,'Internal Flash'!$B$526:$S$526,'Internal Flash'!$A$527:$A$547,'Internal Flash'!$B$527:$S$547,'Main Injection'!AA$104,'Main Injection'!$U110)</f>
        <v>-14.960938000000001</v>
      </c>
      <c r="AB110" s="5">
        <f>_xll.Interp2dTab(-1,0,'Internal Flash'!$B$526:$S$526,'Internal Flash'!$A$527:$A$547,'Internal Flash'!$B$527:$S$547,'Main Injection'!AB$104,'Main Injection'!$U110)</f>
        <v>-14.960938000000001</v>
      </c>
      <c r="AC110" s="5">
        <f>_xll.Interp2dTab(-1,0,'Internal Flash'!$B$526:$S$526,'Internal Flash'!$A$527:$A$547,'Internal Flash'!$B$527:$S$547,'Main Injection'!AC$104,'Main Injection'!$U110)</f>
        <v>-14.960938000000001</v>
      </c>
      <c r="AD110" s="5">
        <f>_xll.Interp2dTab(-1,0,'Internal Flash'!$B$526:$S$526,'Internal Flash'!$A$527:$A$547,'Internal Flash'!$B$527:$S$547,'Main Injection'!AD$104,'Main Injection'!$U110)</f>
        <v>-14.960938000000001</v>
      </c>
      <c r="AE110" s="5">
        <f>_xll.Interp2dTab(-1,0,'Internal Flash'!$B$526:$S$526,'Internal Flash'!$A$527:$A$547,'Internal Flash'!$B$527:$S$547,'Main Injection'!AE$104,'Main Injection'!$U110)</f>
        <v>-14.960938000000001</v>
      </c>
      <c r="AF110" s="5">
        <f>_xll.Interp2dTab(-1,0,'Internal Flash'!$B$526:$S$526,'Internal Flash'!$A$527:$A$547,'Internal Flash'!$B$527:$S$547,'Main Injection'!AF$104,'Main Injection'!$U110)</f>
        <v>-14.960938000000001</v>
      </c>
      <c r="AG110" s="5">
        <f>_xll.Interp2dTab(-1,0,'Internal Flash'!$B$526:$S$526,'Internal Flash'!$A$527:$A$547,'Internal Flash'!$B$527:$S$547,'Main Injection'!AG$104,'Main Injection'!$U110)</f>
        <v>-14.960938000000001</v>
      </c>
      <c r="AH110" s="5">
        <f>_xll.Interp2dTab(-1,0,'Internal Flash'!$B$526:$S$526,'Internal Flash'!$A$527:$A$547,'Internal Flash'!$B$527:$S$547,'Main Injection'!AH$104,'Main Injection'!$U110)</f>
        <v>-14.960938000000001</v>
      </c>
      <c r="AI110" s="5">
        <f>_xll.Interp2dTab(-1,0,'Internal Flash'!$B$526:$S$526,'Internal Flash'!$A$527:$A$547,'Internal Flash'!$B$527:$S$547,'Main Injection'!AI$104,'Main Injection'!$U110)</f>
        <v>-14.960938000000001</v>
      </c>
      <c r="AJ110" s="5">
        <f>_xll.Interp2dTab(-1,0,'Internal Flash'!$B$526:$S$526,'Internal Flash'!$A$527:$A$547,'Internal Flash'!$B$527:$S$547,'Main Injection'!AJ$104,'Main Injection'!$U110)</f>
        <v>-14.960938000000001</v>
      </c>
      <c r="AK110" s="5">
        <f>_xll.Interp2dTab(-1,0,'Internal Flash'!$B$526:$S$526,'Internal Flash'!$A$527:$A$547,'Internal Flash'!$B$527:$S$547,'Main Injection'!AK$104,'Main Injection'!$U110)</f>
        <v>-14.960938000000001</v>
      </c>
      <c r="AL110" s="5">
        <f>_xll.Interp2dTab(-1,0,'Internal Flash'!$B$526:$S$526,'Internal Flash'!$A$527:$A$547,'Internal Flash'!$B$527:$S$547,'Main Injection'!AL$104,'Main Injection'!$U110)</f>
        <v>-14.960938000000001</v>
      </c>
      <c r="AM110" s="16">
        <f t="shared" si="72"/>
        <v>-14.960938000000001</v>
      </c>
    </row>
    <row r="111" spans="1:39" s="5" customFormat="1" x14ac:dyDescent="0.25">
      <c r="A111" s="8">
        <f>'CSP5'!$A$175</f>
        <v>1400</v>
      </c>
      <c r="B111" s="16">
        <f t="shared" si="69"/>
        <v>9.4963374859617247</v>
      </c>
      <c r="C111" s="5">
        <f t="shared" si="53"/>
        <v>9.4963374859617247</v>
      </c>
      <c r="D111" s="5">
        <f t="shared" si="54"/>
        <v>6.1544654219617243</v>
      </c>
      <c r="E111" s="5">
        <f t="shared" si="55"/>
        <v>4.9366885499617243</v>
      </c>
      <c r="F111" s="5">
        <f t="shared" si="56"/>
        <v>4.081694669961724</v>
      </c>
      <c r="G111" s="5">
        <f t="shared" si="57"/>
        <v>-1.7670136219473571</v>
      </c>
      <c r="H111" s="5">
        <f t="shared" si="58"/>
        <v>-8.4235392244968814</v>
      </c>
      <c r="I111" s="5">
        <f t="shared" si="59"/>
        <v>-13.646990812750113</v>
      </c>
      <c r="J111" s="5">
        <f t="shared" si="60"/>
        <v>-15.163591500750112</v>
      </c>
      <c r="K111" s="5">
        <f t="shared" si="61"/>
        <v>-17.181777056413054</v>
      </c>
      <c r="L111" s="5">
        <f t="shared" si="62"/>
        <v>-18.928957568413054</v>
      </c>
      <c r="M111" s="5">
        <f t="shared" si="63"/>
        <v>-21.343206484738019</v>
      </c>
      <c r="N111" s="5">
        <f t="shared" si="64"/>
        <v>-23.226453816312997</v>
      </c>
      <c r="O111" s="5">
        <f t="shared" si="65"/>
        <v>-24.301296592313001</v>
      </c>
      <c r="P111" s="5">
        <f t="shared" si="66"/>
        <v>-25.276869971513001</v>
      </c>
      <c r="Q111" s="5">
        <f t="shared" si="67"/>
        <v>-26.114408939513005</v>
      </c>
      <c r="R111" s="5">
        <f t="shared" si="68"/>
        <v>-27.100011011513001</v>
      </c>
      <c r="S111" s="16">
        <f t="shared" si="70"/>
        <v>-27.100011011513001</v>
      </c>
      <c r="U111" s="8">
        <f>'CSP5'!$A$175</f>
        <v>1400</v>
      </c>
      <c r="V111" s="16">
        <f t="shared" si="71"/>
        <v>-14.960938000000001</v>
      </c>
      <c r="W111" s="5">
        <f>_xll.Interp2dTab(-1,0,'Internal Flash'!$B$526:$S$526,'Internal Flash'!$A$527:$A$547,'Internal Flash'!$B$527:$S$547,'Main Injection'!W$104,'Main Injection'!$U111)</f>
        <v>-14.960938000000001</v>
      </c>
      <c r="X111" s="5">
        <f>_xll.Interp2dTab(-1,0,'Internal Flash'!$B$526:$S$526,'Internal Flash'!$A$527:$A$547,'Internal Flash'!$B$527:$S$547,'Main Injection'!X$104,'Main Injection'!$U111)</f>
        <v>-14.960938000000001</v>
      </c>
      <c r="Y111" s="5">
        <f>_xll.Interp2dTab(-1,0,'Internal Flash'!$B$526:$S$526,'Internal Flash'!$A$527:$A$547,'Internal Flash'!$B$527:$S$547,'Main Injection'!Y$104,'Main Injection'!$U111)</f>
        <v>-14.960938000000001</v>
      </c>
      <c r="Z111" s="5">
        <f>_xll.Interp2dTab(-1,0,'Internal Flash'!$B$526:$S$526,'Internal Flash'!$A$527:$A$547,'Internal Flash'!$B$527:$S$547,'Main Injection'!Z$104,'Main Injection'!$U111)</f>
        <v>-14.960938000000001</v>
      </c>
      <c r="AA111" s="5">
        <f>_xll.Interp2dTab(-1,0,'Internal Flash'!$B$526:$S$526,'Internal Flash'!$A$527:$A$547,'Internal Flash'!$B$527:$S$547,'Main Injection'!AA$104,'Main Injection'!$U111)</f>
        <v>-14.960938000000001</v>
      </c>
      <c r="AB111" s="5">
        <f>_xll.Interp2dTab(-1,0,'Internal Flash'!$B$526:$S$526,'Internal Flash'!$A$527:$A$547,'Internal Flash'!$B$527:$S$547,'Main Injection'!AB$104,'Main Injection'!$U111)</f>
        <v>-14.960938000000001</v>
      </c>
      <c r="AC111" s="5">
        <f>_xll.Interp2dTab(-1,0,'Internal Flash'!$B$526:$S$526,'Internal Flash'!$A$527:$A$547,'Internal Flash'!$B$527:$S$547,'Main Injection'!AC$104,'Main Injection'!$U111)</f>
        <v>-14.960938000000001</v>
      </c>
      <c r="AD111" s="5">
        <f>_xll.Interp2dTab(-1,0,'Internal Flash'!$B$526:$S$526,'Internal Flash'!$A$527:$A$547,'Internal Flash'!$B$527:$S$547,'Main Injection'!AD$104,'Main Injection'!$U111)</f>
        <v>-14.960938000000001</v>
      </c>
      <c r="AE111" s="5">
        <f>_xll.Interp2dTab(-1,0,'Internal Flash'!$B$526:$S$526,'Internal Flash'!$A$527:$A$547,'Internal Flash'!$B$527:$S$547,'Main Injection'!AE$104,'Main Injection'!$U111)</f>
        <v>-14.960938000000001</v>
      </c>
      <c r="AF111" s="5">
        <f>_xll.Interp2dTab(-1,0,'Internal Flash'!$B$526:$S$526,'Internal Flash'!$A$527:$A$547,'Internal Flash'!$B$527:$S$547,'Main Injection'!AF$104,'Main Injection'!$U111)</f>
        <v>-14.960938000000001</v>
      </c>
      <c r="AG111" s="5">
        <f>_xll.Interp2dTab(-1,0,'Internal Flash'!$B$526:$S$526,'Internal Flash'!$A$527:$A$547,'Internal Flash'!$B$527:$S$547,'Main Injection'!AG$104,'Main Injection'!$U111)</f>
        <v>-14.960938000000001</v>
      </c>
      <c r="AH111" s="5">
        <f>_xll.Interp2dTab(-1,0,'Internal Flash'!$B$526:$S$526,'Internal Flash'!$A$527:$A$547,'Internal Flash'!$B$527:$S$547,'Main Injection'!AH$104,'Main Injection'!$U111)</f>
        <v>-14.960938000000001</v>
      </c>
      <c r="AI111" s="5">
        <f>_xll.Interp2dTab(-1,0,'Internal Flash'!$B$526:$S$526,'Internal Flash'!$A$527:$A$547,'Internal Flash'!$B$527:$S$547,'Main Injection'!AI$104,'Main Injection'!$U111)</f>
        <v>-14.960938000000001</v>
      </c>
      <c r="AJ111" s="5">
        <f>_xll.Interp2dTab(-1,0,'Internal Flash'!$B$526:$S$526,'Internal Flash'!$A$527:$A$547,'Internal Flash'!$B$527:$S$547,'Main Injection'!AJ$104,'Main Injection'!$U111)</f>
        <v>-14.960938000000001</v>
      </c>
      <c r="AK111" s="5">
        <f>_xll.Interp2dTab(-1,0,'Internal Flash'!$B$526:$S$526,'Internal Flash'!$A$527:$A$547,'Internal Flash'!$B$527:$S$547,'Main Injection'!AK$104,'Main Injection'!$U111)</f>
        <v>-14.960938000000001</v>
      </c>
      <c r="AL111" s="5">
        <f>_xll.Interp2dTab(-1,0,'Internal Flash'!$B$526:$S$526,'Internal Flash'!$A$527:$A$547,'Internal Flash'!$B$527:$S$547,'Main Injection'!AL$104,'Main Injection'!$U111)</f>
        <v>-14.960938000000001</v>
      </c>
      <c r="AM111" s="16">
        <f t="shared" si="72"/>
        <v>-14.960938000000001</v>
      </c>
    </row>
    <row r="112" spans="1:39" s="5" customFormat="1" x14ac:dyDescent="0.25">
      <c r="A112" s="8">
        <f>'CSP5'!$A$176</f>
        <v>1550</v>
      </c>
      <c r="B112" s="16">
        <f t="shared" si="69"/>
        <v>9.4963374859617247</v>
      </c>
      <c r="C112" s="5">
        <f t="shared" si="53"/>
        <v>9.4963374859617247</v>
      </c>
      <c r="D112" s="5">
        <f t="shared" si="54"/>
        <v>6.1124990783617248</v>
      </c>
      <c r="E112" s="5">
        <f t="shared" si="55"/>
        <v>4.7921528315617241</v>
      </c>
      <c r="F112" s="5">
        <f t="shared" si="56"/>
        <v>3.9377531555617242</v>
      </c>
      <c r="G112" s="5">
        <f t="shared" si="57"/>
        <v>-2.6993882861405067</v>
      </c>
      <c r="H112" s="5">
        <f t="shared" si="58"/>
        <v>-6.7258260431635453</v>
      </c>
      <c r="I112" s="5">
        <f t="shared" si="59"/>
        <v>-12.163208529150111</v>
      </c>
      <c r="J112" s="5">
        <f t="shared" si="60"/>
        <v>-16.589929804750113</v>
      </c>
      <c r="K112" s="5">
        <f t="shared" si="61"/>
        <v>-18.748071860413052</v>
      </c>
      <c r="L112" s="5">
        <f t="shared" si="62"/>
        <v>-20.403254845813052</v>
      </c>
      <c r="M112" s="5">
        <f t="shared" si="63"/>
        <v>-23.383959500694292</v>
      </c>
      <c r="N112" s="5">
        <f t="shared" si="64"/>
        <v>-25.45723536078804</v>
      </c>
      <c r="O112" s="5">
        <f t="shared" si="65"/>
        <v>-24.422925421388044</v>
      </c>
      <c r="P112" s="5">
        <f t="shared" si="66"/>
        <v>-25.070713852388039</v>
      </c>
      <c r="Q112" s="5">
        <f t="shared" si="67"/>
        <v>-25.753006603988041</v>
      </c>
      <c r="R112" s="5">
        <f t="shared" si="68"/>
        <v>-26.205068592788045</v>
      </c>
      <c r="S112" s="16">
        <f t="shared" si="70"/>
        <v>-26.205068592788045</v>
      </c>
      <c r="U112" s="8">
        <f>'CSP5'!$A$176</f>
        <v>1550</v>
      </c>
      <c r="V112" s="16">
        <f t="shared" si="71"/>
        <v>-14.960938000000001</v>
      </c>
      <c r="W112" s="5">
        <f>_xll.Interp2dTab(-1,0,'Internal Flash'!$B$526:$S$526,'Internal Flash'!$A$527:$A$547,'Internal Flash'!$B$527:$S$547,'Main Injection'!W$104,'Main Injection'!$U112)</f>
        <v>-14.960938000000001</v>
      </c>
      <c r="X112" s="5">
        <f>_xll.Interp2dTab(-1,0,'Internal Flash'!$B$526:$S$526,'Internal Flash'!$A$527:$A$547,'Internal Flash'!$B$527:$S$547,'Main Injection'!X$104,'Main Injection'!$U112)</f>
        <v>-14.960938000000001</v>
      </c>
      <c r="Y112" s="5">
        <f>_xll.Interp2dTab(-1,0,'Internal Flash'!$B$526:$S$526,'Internal Flash'!$A$527:$A$547,'Internal Flash'!$B$527:$S$547,'Main Injection'!Y$104,'Main Injection'!$U112)</f>
        <v>-14.960938000000001</v>
      </c>
      <c r="Z112" s="5">
        <f>_xll.Interp2dTab(-1,0,'Internal Flash'!$B$526:$S$526,'Internal Flash'!$A$527:$A$547,'Internal Flash'!$B$527:$S$547,'Main Injection'!Z$104,'Main Injection'!$U112)</f>
        <v>-14.960938000000001</v>
      </c>
      <c r="AA112" s="5">
        <f>_xll.Interp2dTab(-1,0,'Internal Flash'!$B$526:$S$526,'Internal Flash'!$A$527:$A$547,'Internal Flash'!$B$527:$S$547,'Main Injection'!AA$104,'Main Injection'!$U112)</f>
        <v>-14.960938000000002</v>
      </c>
      <c r="AB112" s="5">
        <f>_xll.Interp2dTab(-1,0,'Internal Flash'!$B$526:$S$526,'Internal Flash'!$A$527:$A$547,'Internal Flash'!$B$527:$S$547,'Main Injection'!AB$104,'Main Injection'!$U112)</f>
        <v>-14.960938000000002</v>
      </c>
      <c r="AC112" s="5">
        <f>_xll.Interp2dTab(-1,0,'Internal Flash'!$B$526:$S$526,'Internal Flash'!$A$527:$A$547,'Internal Flash'!$B$527:$S$547,'Main Injection'!AC$104,'Main Injection'!$U112)</f>
        <v>-14.960938000000002</v>
      </c>
      <c r="AD112" s="5">
        <f>_xll.Interp2dTab(-1,0,'Internal Flash'!$B$526:$S$526,'Internal Flash'!$A$527:$A$547,'Internal Flash'!$B$527:$S$547,'Main Injection'!AD$104,'Main Injection'!$U112)</f>
        <v>-14.960938000000002</v>
      </c>
      <c r="AE112" s="5">
        <f>_xll.Interp2dTab(-1,0,'Internal Flash'!$B$526:$S$526,'Internal Flash'!$A$527:$A$547,'Internal Flash'!$B$527:$S$547,'Main Injection'!AE$104,'Main Injection'!$U112)</f>
        <v>-14.960938000000002</v>
      </c>
      <c r="AF112" s="5">
        <f>_xll.Interp2dTab(-1,0,'Internal Flash'!$B$526:$S$526,'Internal Flash'!$A$527:$A$547,'Internal Flash'!$B$527:$S$547,'Main Injection'!AF$104,'Main Injection'!$U112)</f>
        <v>-14.960938000000002</v>
      </c>
      <c r="AG112" s="5">
        <f>_xll.Interp2dTab(-1,0,'Internal Flash'!$B$526:$S$526,'Internal Flash'!$A$527:$A$547,'Internal Flash'!$B$527:$S$547,'Main Injection'!AG$104,'Main Injection'!$U112)</f>
        <v>-14.960938000000001</v>
      </c>
      <c r="AH112" s="5">
        <f>_xll.Interp2dTab(-1,0,'Internal Flash'!$B$526:$S$526,'Internal Flash'!$A$527:$A$547,'Internal Flash'!$B$527:$S$547,'Main Injection'!AH$104,'Main Injection'!$U112)</f>
        <v>-14.960938000000001</v>
      </c>
      <c r="AI112" s="5">
        <f>_xll.Interp2dTab(-1,0,'Internal Flash'!$B$526:$S$526,'Internal Flash'!$A$527:$A$547,'Internal Flash'!$B$527:$S$547,'Main Injection'!AI$104,'Main Injection'!$U112)</f>
        <v>-14.960938000000002</v>
      </c>
      <c r="AJ112" s="5">
        <f>_xll.Interp2dTab(-1,0,'Internal Flash'!$B$526:$S$526,'Internal Flash'!$A$527:$A$547,'Internal Flash'!$B$527:$S$547,'Main Injection'!AJ$104,'Main Injection'!$U112)</f>
        <v>-14.960938000000001</v>
      </c>
      <c r="AK112" s="5">
        <f>_xll.Interp2dTab(-1,0,'Internal Flash'!$B$526:$S$526,'Internal Flash'!$A$527:$A$547,'Internal Flash'!$B$527:$S$547,'Main Injection'!AK$104,'Main Injection'!$U112)</f>
        <v>-14.960938000000002</v>
      </c>
      <c r="AL112" s="5">
        <f>_xll.Interp2dTab(-1,0,'Internal Flash'!$B$526:$S$526,'Internal Flash'!$A$527:$A$547,'Internal Flash'!$B$527:$S$547,'Main Injection'!AL$104,'Main Injection'!$U112)</f>
        <v>-14.960938000000001</v>
      </c>
      <c r="AM112" s="16">
        <f t="shared" si="72"/>
        <v>-14.960938000000001</v>
      </c>
    </row>
    <row r="113" spans="1:39" s="5" customFormat="1" x14ac:dyDescent="0.25">
      <c r="A113" s="8">
        <f>'CSP5'!$A$177</f>
        <v>1700</v>
      </c>
      <c r="B113" s="16">
        <f t="shared" si="69"/>
        <v>9.4963374859617247</v>
      </c>
      <c r="C113" s="5">
        <f t="shared" si="53"/>
        <v>9.4963374859617247</v>
      </c>
      <c r="D113" s="5">
        <f t="shared" si="54"/>
        <v>6.1127496299617246</v>
      </c>
      <c r="E113" s="5">
        <f t="shared" si="55"/>
        <v>5.8709321707617246</v>
      </c>
      <c r="F113" s="5">
        <f t="shared" si="56"/>
        <v>5.6365540651617252</v>
      </c>
      <c r="G113" s="5">
        <f t="shared" si="57"/>
        <v>-0.81370983553822551</v>
      </c>
      <c r="H113" s="5">
        <f t="shared" si="58"/>
        <v>-7.7335716911635455</v>
      </c>
      <c r="I113" s="5">
        <f t="shared" si="59"/>
        <v>-11.599339833550111</v>
      </c>
      <c r="J113" s="5">
        <f t="shared" si="60"/>
        <v>-17.024448820750113</v>
      </c>
      <c r="K113" s="5">
        <f t="shared" si="61"/>
        <v>-19.89464617622016</v>
      </c>
      <c r="L113" s="5">
        <f t="shared" si="62"/>
        <v>-22.625928336413054</v>
      </c>
      <c r="M113" s="5">
        <f t="shared" si="63"/>
        <v>-25.945890480413055</v>
      </c>
      <c r="N113" s="5">
        <f t="shared" si="64"/>
        <v>-27.946171675613058</v>
      </c>
      <c r="O113" s="5">
        <f t="shared" si="65"/>
        <v>-27.222996466813058</v>
      </c>
      <c r="P113" s="5">
        <f t="shared" si="66"/>
        <v>-27.415588248413052</v>
      </c>
      <c r="Q113" s="5">
        <f t="shared" si="67"/>
        <v>-27.580690344413057</v>
      </c>
      <c r="R113" s="5">
        <f t="shared" si="68"/>
        <v>-27.996887472413054</v>
      </c>
      <c r="S113" s="16">
        <f t="shared" si="70"/>
        <v>-27.996887472413054</v>
      </c>
      <c r="U113" s="8">
        <f>'CSP5'!$A$177</f>
        <v>1700</v>
      </c>
      <c r="V113" s="16">
        <f t="shared" si="71"/>
        <v>-14.960938000000001</v>
      </c>
      <c r="W113" s="5">
        <f>_xll.Interp2dTab(-1,0,'Internal Flash'!$B$526:$S$526,'Internal Flash'!$A$527:$A$547,'Internal Flash'!$B$527:$S$547,'Main Injection'!W$104,'Main Injection'!$U113)</f>
        <v>-14.960938000000001</v>
      </c>
      <c r="X113" s="5">
        <f>_xll.Interp2dTab(-1,0,'Internal Flash'!$B$526:$S$526,'Internal Flash'!$A$527:$A$547,'Internal Flash'!$B$527:$S$547,'Main Injection'!X$104,'Main Injection'!$U113)</f>
        <v>-14.960938000000001</v>
      </c>
      <c r="Y113" s="5">
        <f>_xll.Interp2dTab(-1,0,'Internal Flash'!$B$526:$S$526,'Internal Flash'!$A$527:$A$547,'Internal Flash'!$B$527:$S$547,'Main Injection'!Y$104,'Main Injection'!$U113)</f>
        <v>-14.960938000000001</v>
      </c>
      <c r="Z113" s="5">
        <f>_xll.Interp2dTab(-1,0,'Internal Flash'!$B$526:$S$526,'Internal Flash'!$A$527:$A$547,'Internal Flash'!$B$527:$S$547,'Main Injection'!Z$104,'Main Injection'!$U113)</f>
        <v>-14.960938000000001</v>
      </c>
      <c r="AA113" s="5">
        <f>_xll.Interp2dTab(-1,0,'Internal Flash'!$B$526:$S$526,'Internal Flash'!$A$527:$A$547,'Internal Flash'!$B$527:$S$547,'Main Injection'!AA$104,'Main Injection'!$U113)</f>
        <v>-14.960938000000001</v>
      </c>
      <c r="AB113" s="5">
        <f>_xll.Interp2dTab(-1,0,'Internal Flash'!$B$526:$S$526,'Internal Flash'!$A$527:$A$547,'Internal Flash'!$B$527:$S$547,'Main Injection'!AB$104,'Main Injection'!$U113)</f>
        <v>-14.960938000000001</v>
      </c>
      <c r="AC113" s="5">
        <f>_xll.Interp2dTab(-1,0,'Internal Flash'!$B$526:$S$526,'Internal Flash'!$A$527:$A$547,'Internal Flash'!$B$527:$S$547,'Main Injection'!AC$104,'Main Injection'!$U113)</f>
        <v>-14.960938000000001</v>
      </c>
      <c r="AD113" s="5">
        <f>_xll.Interp2dTab(-1,0,'Internal Flash'!$B$526:$S$526,'Internal Flash'!$A$527:$A$547,'Internal Flash'!$B$527:$S$547,'Main Injection'!AD$104,'Main Injection'!$U113)</f>
        <v>-14.960938000000001</v>
      </c>
      <c r="AE113" s="5">
        <f>_xll.Interp2dTab(-1,0,'Internal Flash'!$B$526:$S$526,'Internal Flash'!$A$527:$A$547,'Internal Flash'!$B$527:$S$547,'Main Injection'!AE$104,'Main Injection'!$U113)</f>
        <v>-14.960938000000001</v>
      </c>
      <c r="AF113" s="5">
        <f>_xll.Interp2dTab(-1,0,'Internal Flash'!$B$526:$S$526,'Internal Flash'!$A$527:$A$547,'Internal Flash'!$B$527:$S$547,'Main Injection'!AF$104,'Main Injection'!$U113)</f>
        <v>-14.960938000000001</v>
      </c>
      <c r="AG113" s="5">
        <f>_xll.Interp2dTab(-1,0,'Internal Flash'!$B$526:$S$526,'Internal Flash'!$A$527:$A$547,'Internal Flash'!$B$527:$S$547,'Main Injection'!AG$104,'Main Injection'!$U113)</f>
        <v>-14.960938000000001</v>
      </c>
      <c r="AH113" s="5">
        <f>_xll.Interp2dTab(-1,0,'Internal Flash'!$B$526:$S$526,'Internal Flash'!$A$527:$A$547,'Internal Flash'!$B$527:$S$547,'Main Injection'!AH$104,'Main Injection'!$U113)</f>
        <v>-14.960938000000001</v>
      </c>
      <c r="AI113" s="5">
        <f>_xll.Interp2dTab(-1,0,'Internal Flash'!$B$526:$S$526,'Internal Flash'!$A$527:$A$547,'Internal Flash'!$B$527:$S$547,'Main Injection'!AI$104,'Main Injection'!$U113)</f>
        <v>-14.960938000000001</v>
      </c>
      <c r="AJ113" s="5">
        <f>_xll.Interp2dTab(-1,0,'Internal Flash'!$B$526:$S$526,'Internal Flash'!$A$527:$A$547,'Internal Flash'!$B$527:$S$547,'Main Injection'!AJ$104,'Main Injection'!$U113)</f>
        <v>-14.960938000000001</v>
      </c>
      <c r="AK113" s="5">
        <f>_xll.Interp2dTab(-1,0,'Internal Flash'!$B$526:$S$526,'Internal Flash'!$A$527:$A$547,'Internal Flash'!$B$527:$S$547,'Main Injection'!AK$104,'Main Injection'!$U113)</f>
        <v>-14.960938000000001</v>
      </c>
      <c r="AL113" s="5">
        <f>_xll.Interp2dTab(-1,0,'Internal Flash'!$B$526:$S$526,'Internal Flash'!$A$527:$A$547,'Internal Flash'!$B$527:$S$547,'Main Injection'!AL$104,'Main Injection'!$U113)</f>
        <v>-14.960938000000001</v>
      </c>
      <c r="AM113" s="16">
        <f t="shared" si="72"/>
        <v>-14.960938000000001</v>
      </c>
    </row>
    <row r="114" spans="1:39" s="5" customFormat="1" x14ac:dyDescent="0.25">
      <c r="A114" s="8">
        <f>'CSP5'!$A$178</f>
        <v>1800</v>
      </c>
      <c r="B114" s="16">
        <f t="shared" si="69"/>
        <v>9.4963374859617247</v>
      </c>
      <c r="C114" s="5">
        <f t="shared" si="53"/>
        <v>9.4963374859617247</v>
      </c>
      <c r="D114" s="5">
        <f t="shared" si="54"/>
        <v>6.0935683019617244</v>
      </c>
      <c r="E114" s="5">
        <f t="shared" si="55"/>
        <v>5.7511078891617249</v>
      </c>
      <c r="F114" s="5">
        <f t="shared" si="56"/>
        <v>5.3736189643617243</v>
      </c>
      <c r="G114" s="5">
        <f t="shared" si="57"/>
        <v>0.44925362846177563</v>
      </c>
      <c r="H114" s="5">
        <f t="shared" si="58"/>
        <v>-7.768929725830211</v>
      </c>
      <c r="I114" s="5">
        <f t="shared" si="59"/>
        <v>-12.411053524750111</v>
      </c>
      <c r="J114" s="5">
        <f t="shared" si="60"/>
        <v>-16.625643924750115</v>
      </c>
      <c r="K114" s="5">
        <f t="shared" si="61"/>
        <v>-19.99281945602727</v>
      </c>
      <c r="L114" s="5">
        <f t="shared" si="62"/>
        <v>-22.947704904413051</v>
      </c>
      <c r="M114" s="5">
        <f t="shared" si="63"/>
        <v>-26.672507110813051</v>
      </c>
      <c r="N114" s="5">
        <f t="shared" si="64"/>
        <v>-28.770031603613052</v>
      </c>
      <c r="O114" s="5">
        <f t="shared" si="65"/>
        <v>-28.360686248413053</v>
      </c>
      <c r="P114" s="5">
        <f t="shared" si="66"/>
        <v>-28.902689000413055</v>
      </c>
      <c r="Q114" s="5">
        <f t="shared" si="67"/>
        <v>-28.507193000413057</v>
      </c>
      <c r="R114" s="5">
        <f t="shared" si="68"/>
        <v>-29.03785316041305</v>
      </c>
      <c r="S114" s="16">
        <f t="shared" si="70"/>
        <v>-29.03785316041305</v>
      </c>
      <c r="U114" s="8">
        <f>'CSP5'!$A$178</f>
        <v>1800</v>
      </c>
      <c r="V114" s="16">
        <f t="shared" si="71"/>
        <v>-14.960938000000001</v>
      </c>
      <c r="W114" s="5">
        <f>_xll.Interp2dTab(-1,0,'Internal Flash'!$B$526:$S$526,'Internal Flash'!$A$527:$A$547,'Internal Flash'!$B$527:$S$547,'Main Injection'!W$104,'Main Injection'!$U114)</f>
        <v>-14.960938000000001</v>
      </c>
      <c r="X114" s="5">
        <f>_xll.Interp2dTab(-1,0,'Internal Flash'!$B$526:$S$526,'Internal Flash'!$A$527:$A$547,'Internal Flash'!$B$527:$S$547,'Main Injection'!X$104,'Main Injection'!$U114)</f>
        <v>-14.960938000000001</v>
      </c>
      <c r="Y114" s="5">
        <f>_xll.Interp2dTab(-1,0,'Internal Flash'!$B$526:$S$526,'Internal Flash'!$A$527:$A$547,'Internal Flash'!$B$527:$S$547,'Main Injection'!Y$104,'Main Injection'!$U114)</f>
        <v>-14.960938000000001</v>
      </c>
      <c r="Z114" s="5">
        <f>_xll.Interp2dTab(-1,0,'Internal Flash'!$B$526:$S$526,'Internal Flash'!$A$527:$A$547,'Internal Flash'!$B$527:$S$547,'Main Injection'!Z$104,'Main Injection'!$U114)</f>
        <v>-14.960938000000001</v>
      </c>
      <c r="AA114" s="5">
        <f>_xll.Interp2dTab(-1,0,'Internal Flash'!$B$526:$S$526,'Internal Flash'!$A$527:$A$547,'Internal Flash'!$B$527:$S$547,'Main Injection'!AA$104,'Main Injection'!$U114)</f>
        <v>-14.960938000000001</v>
      </c>
      <c r="AB114" s="5">
        <f>_xll.Interp2dTab(-1,0,'Internal Flash'!$B$526:$S$526,'Internal Flash'!$A$527:$A$547,'Internal Flash'!$B$527:$S$547,'Main Injection'!AB$104,'Main Injection'!$U114)</f>
        <v>-14.960938000000001</v>
      </c>
      <c r="AC114" s="5">
        <f>_xll.Interp2dTab(-1,0,'Internal Flash'!$B$526:$S$526,'Internal Flash'!$A$527:$A$547,'Internal Flash'!$B$527:$S$547,'Main Injection'!AC$104,'Main Injection'!$U114)</f>
        <v>-14.960938000000001</v>
      </c>
      <c r="AD114" s="5">
        <f>_xll.Interp2dTab(-1,0,'Internal Flash'!$B$526:$S$526,'Internal Flash'!$A$527:$A$547,'Internal Flash'!$B$527:$S$547,'Main Injection'!AD$104,'Main Injection'!$U114)</f>
        <v>-14.960938000000001</v>
      </c>
      <c r="AE114" s="5">
        <f>_xll.Interp2dTab(-1,0,'Internal Flash'!$B$526:$S$526,'Internal Flash'!$A$527:$A$547,'Internal Flash'!$B$527:$S$547,'Main Injection'!AE$104,'Main Injection'!$U114)</f>
        <v>-14.960938000000001</v>
      </c>
      <c r="AF114" s="5">
        <f>_xll.Interp2dTab(-1,0,'Internal Flash'!$B$526:$S$526,'Internal Flash'!$A$527:$A$547,'Internal Flash'!$B$527:$S$547,'Main Injection'!AF$104,'Main Injection'!$U114)</f>
        <v>-14.960938000000001</v>
      </c>
      <c r="AG114" s="5">
        <f>_xll.Interp2dTab(-1,0,'Internal Flash'!$B$526:$S$526,'Internal Flash'!$A$527:$A$547,'Internal Flash'!$B$527:$S$547,'Main Injection'!AG$104,'Main Injection'!$U114)</f>
        <v>-14.960938000000001</v>
      </c>
      <c r="AH114" s="5">
        <f>_xll.Interp2dTab(-1,0,'Internal Flash'!$B$526:$S$526,'Internal Flash'!$A$527:$A$547,'Internal Flash'!$B$527:$S$547,'Main Injection'!AH$104,'Main Injection'!$U114)</f>
        <v>-14.960938000000001</v>
      </c>
      <c r="AI114" s="5">
        <f>_xll.Interp2dTab(-1,0,'Internal Flash'!$B$526:$S$526,'Internal Flash'!$A$527:$A$547,'Internal Flash'!$B$527:$S$547,'Main Injection'!AI$104,'Main Injection'!$U114)</f>
        <v>-14.960938000000001</v>
      </c>
      <c r="AJ114" s="5">
        <f>_xll.Interp2dTab(-1,0,'Internal Flash'!$B$526:$S$526,'Internal Flash'!$A$527:$A$547,'Internal Flash'!$B$527:$S$547,'Main Injection'!AJ$104,'Main Injection'!$U114)</f>
        <v>-14.960938000000001</v>
      </c>
      <c r="AK114" s="5">
        <f>_xll.Interp2dTab(-1,0,'Internal Flash'!$B$526:$S$526,'Internal Flash'!$A$527:$A$547,'Internal Flash'!$B$527:$S$547,'Main Injection'!AK$104,'Main Injection'!$U114)</f>
        <v>-14.960938000000001</v>
      </c>
      <c r="AL114" s="5">
        <f>_xll.Interp2dTab(-1,0,'Internal Flash'!$B$526:$S$526,'Internal Flash'!$A$527:$A$547,'Internal Flash'!$B$527:$S$547,'Main Injection'!AL$104,'Main Injection'!$U114)</f>
        <v>-14.960938000000001</v>
      </c>
      <c r="AM114" s="16">
        <f t="shared" si="72"/>
        <v>-14.960938000000001</v>
      </c>
    </row>
    <row r="115" spans="1:39" s="5" customFormat="1" x14ac:dyDescent="0.25">
      <c r="A115" s="8">
        <f>'CSP5'!$A$179</f>
        <v>2000</v>
      </c>
      <c r="B115" s="16">
        <f t="shared" si="69"/>
        <v>6.4494624859617247</v>
      </c>
      <c r="C115" s="5">
        <f t="shared" si="53"/>
        <v>6.4494624859617247</v>
      </c>
      <c r="D115" s="5">
        <f t="shared" si="54"/>
        <v>2.9337389659617243</v>
      </c>
      <c r="E115" s="5">
        <f t="shared" si="55"/>
        <v>3.8672494859617244</v>
      </c>
      <c r="F115" s="5">
        <f t="shared" si="56"/>
        <v>5.1576221899617245</v>
      </c>
      <c r="G115" s="5">
        <f t="shared" si="57"/>
        <v>-9.4110211538224853E-2</v>
      </c>
      <c r="H115" s="5">
        <f t="shared" si="58"/>
        <v>-7.6675623391635463</v>
      </c>
      <c r="I115" s="5">
        <f t="shared" si="59"/>
        <v>-11.017065284750112</v>
      </c>
      <c r="J115" s="5">
        <f t="shared" si="60"/>
        <v>-15.366844612750112</v>
      </c>
      <c r="K115" s="5">
        <f t="shared" si="61"/>
        <v>-20.157884184027274</v>
      </c>
      <c r="L115" s="5">
        <f t="shared" si="62"/>
        <v>-25.982863952413055</v>
      </c>
      <c r="M115" s="5">
        <f t="shared" si="63"/>
        <v>-29.986225928413056</v>
      </c>
      <c r="N115" s="5">
        <f t="shared" si="64"/>
        <v>-32.158329608413055</v>
      </c>
      <c r="O115" s="5">
        <f t="shared" si="65"/>
        <v>-33.139173288413055</v>
      </c>
      <c r="P115" s="5">
        <f t="shared" si="66"/>
        <v>-31.287654888413051</v>
      </c>
      <c r="Q115" s="5">
        <f t="shared" si="67"/>
        <v>-30.893017256413053</v>
      </c>
      <c r="R115" s="5">
        <f t="shared" si="68"/>
        <v>-31.036580024413055</v>
      </c>
      <c r="S115" s="16">
        <f t="shared" si="70"/>
        <v>-31.036580024413055</v>
      </c>
      <c r="U115" s="8">
        <f>'CSP5'!$A$179</f>
        <v>2000</v>
      </c>
      <c r="V115" s="16">
        <f t="shared" si="71"/>
        <v>-14.960938000000001</v>
      </c>
      <c r="W115" s="5">
        <f>_xll.Interp2dTab(-1,0,'Internal Flash'!$B$526:$S$526,'Internal Flash'!$A$527:$A$547,'Internal Flash'!$B$527:$S$547,'Main Injection'!W$104,'Main Injection'!$U115)</f>
        <v>-14.960938000000001</v>
      </c>
      <c r="X115" s="5">
        <f>_xll.Interp2dTab(-1,0,'Internal Flash'!$B$526:$S$526,'Internal Flash'!$A$527:$A$547,'Internal Flash'!$B$527:$S$547,'Main Injection'!X$104,'Main Injection'!$U115)</f>
        <v>-14.960938000000001</v>
      </c>
      <c r="Y115" s="5">
        <f>_xll.Interp2dTab(-1,0,'Internal Flash'!$B$526:$S$526,'Internal Flash'!$A$527:$A$547,'Internal Flash'!$B$527:$S$547,'Main Injection'!Y$104,'Main Injection'!$U115)</f>
        <v>-14.960938000000001</v>
      </c>
      <c r="Z115" s="5">
        <f>_xll.Interp2dTab(-1,0,'Internal Flash'!$B$526:$S$526,'Internal Flash'!$A$527:$A$547,'Internal Flash'!$B$527:$S$547,'Main Injection'!Z$104,'Main Injection'!$U115)</f>
        <v>-14.960938000000001</v>
      </c>
      <c r="AA115" s="5">
        <f>_xll.Interp2dTab(-1,0,'Internal Flash'!$B$526:$S$526,'Internal Flash'!$A$527:$A$547,'Internal Flash'!$B$527:$S$547,'Main Injection'!AA$104,'Main Injection'!$U115)</f>
        <v>-14.960938000000001</v>
      </c>
      <c r="AB115" s="5">
        <f>_xll.Interp2dTab(-1,0,'Internal Flash'!$B$526:$S$526,'Internal Flash'!$A$527:$A$547,'Internal Flash'!$B$527:$S$547,'Main Injection'!AB$104,'Main Injection'!$U115)</f>
        <v>-14.960938000000001</v>
      </c>
      <c r="AC115" s="5">
        <f>_xll.Interp2dTab(-1,0,'Internal Flash'!$B$526:$S$526,'Internal Flash'!$A$527:$A$547,'Internal Flash'!$B$527:$S$547,'Main Injection'!AC$104,'Main Injection'!$U115)</f>
        <v>-14.960938000000001</v>
      </c>
      <c r="AD115" s="5">
        <f>_xll.Interp2dTab(-1,0,'Internal Flash'!$B$526:$S$526,'Internal Flash'!$A$527:$A$547,'Internal Flash'!$B$527:$S$547,'Main Injection'!AD$104,'Main Injection'!$U115)</f>
        <v>-14.960938000000001</v>
      </c>
      <c r="AE115" s="5">
        <f>_xll.Interp2dTab(-1,0,'Internal Flash'!$B$526:$S$526,'Internal Flash'!$A$527:$A$547,'Internal Flash'!$B$527:$S$547,'Main Injection'!AE$104,'Main Injection'!$U115)</f>
        <v>-14.960938000000001</v>
      </c>
      <c r="AF115" s="5">
        <f>_xll.Interp2dTab(-1,0,'Internal Flash'!$B$526:$S$526,'Internal Flash'!$A$527:$A$547,'Internal Flash'!$B$527:$S$547,'Main Injection'!AF$104,'Main Injection'!$U115)</f>
        <v>-14.960938000000001</v>
      </c>
      <c r="AG115" s="5">
        <f>_xll.Interp2dTab(-1,0,'Internal Flash'!$B$526:$S$526,'Internal Flash'!$A$527:$A$547,'Internal Flash'!$B$527:$S$547,'Main Injection'!AG$104,'Main Injection'!$U115)</f>
        <v>-14.960938000000001</v>
      </c>
      <c r="AH115" s="5">
        <f>_xll.Interp2dTab(-1,0,'Internal Flash'!$B$526:$S$526,'Internal Flash'!$A$527:$A$547,'Internal Flash'!$B$527:$S$547,'Main Injection'!AH$104,'Main Injection'!$U115)</f>
        <v>-14.960938000000001</v>
      </c>
      <c r="AI115" s="5">
        <f>_xll.Interp2dTab(-1,0,'Internal Flash'!$B$526:$S$526,'Internal Flash'!$A$527:$A$547,'Internal Flash'!$B$527:$S$547,'Main Injection'!AI$104,'Main Injection'!$U115)</f>
        <v>-14.960938000000001</v>
      </c>
      <c r="AJ115" s="5">
        <f>_xll.Interp2dTab(-1,0,'Internal Flash'!$B$526:$S$526,'Internal Flash'!$A$527:$A$547,'Internal Flash'!$B$527:$S$547,'Main Injection'!AJ$104,'Main Injection'!$U115)</f>
        <v>-14.960938000000001</v>
      </c>
      <c r="AK115" s="5">
        <f>_xll.Interp2dTab(-1,0,'Internal Flash'!$B$526:$S$526,'Internal Flash'!$A$527:$A$547,'Internal Flash'!$B$527:$S$547,'Main Injection'!AK$104,'Main Injection'!$U115)</f>
        <v>-14.960938000000001</v>
      </c>
      <c r="AL115" s="5">
        <f>_xll.Interp2dTab(-1,0,'Internal Flash'!$B$526:$S$526,'Internal Flash'!$A$527:$A$547,'Internal Flash'!$B$527:$S$547,'Main Injection'!AL$104,'Main Injection'!$U115)</f>
        <v>-14.960938000000001</v>
      </c>
      <c r="AM115" s="16">
        <f t="shared" si="72"/>
        <v>-14.960938000000001</v>
      </c>
    </row>
    <row r="116" spans="1:39" s="5" customFormat="1" x14ac:dyDescent="0.25">
      <c r="A116" s="8">
        <f>'CSP5'!$A$180</f>
        <v>2200</v>
      </c>
      <c r="B116" s="16">
        <f t="shared" si="69"/>
        <v>5.9807124859617247</v>
      </c>
      <c r="C116" s="5">
        <f t="shared" si="53"/>
        <v>5.9807124859617247</v>
      </c>
      <c r="D116" s="5">
        <f t="shared" si="54"/>
        <v>-0.22485642603827483</v>
      </c>
      <c r="E116" s="5">
        <f t="shared" si="55"/>
        <v>-2.4464166676382746</v>
      </c>
      <c r="F116" s="5">
        <f t="shared" si="56"/>
        <v>-4.0933522516382759</v>
      </c>
      <c r="G116" s="5">
        <f t="shared" si="57"/>
        <v>-8.5133065875382243</v>
      </c>
      <c r="H116" s="5">
        <f t="shared" si="58"/>
        <v>-12.324817242542339</v>
      </c>
      <c r="I116" s="5">
        <f t="shared" si="59"/>
        <v>-16.604000945650164</v>
      </c>
      <c r="J116" s="5">
        <f t="shared" si="60"/>
        <v>-20.605327459595571</v>
      </c>
      <c r="K116" s="5">
        <f t="shared" si="61"/>
        <v>-25.244989182427272</v>
      </c>
      <c r="L116" s="5">
        <f t="shared" si="62"/>
        <v>-28.198975512413057</v>
      </c>
      <c r="M116" s="5">
        <f t="shared" si="63"/>
        <v>-32.491955227613055</v>
      </c>
      <c r="N116" s="5">
        <f t="shared" si="64"/>
        <v>-32.781104048413056</v>
      </c>
      <c r="O116" s="5">
        <f t="shared" si="65"/>
        <v>-32.51803323241306</v>
      </c>
      <c r="P116" s="5">
        <f t="shared" si="66"/>
        <v>-32.088248576413058</v>
      </c>
      <c r="Q116" s="5">
        <f t="shared" si="67"/>
        <v>-31.198257480413055</v>
      </c>
      <c r="R116" s="5">
        <f t="shared" si="68"/>
        <v>-31.498181074013054</v>
      </c>
      <c r="S116" s="16">
        <f t="shared" si="70"/>
        <v>-31.498181074013054</v>
      </c>
      <c r="U116" s="8">
        <f>'CSP5'!$A$180</f>
        <v>2200</v>
      </c>
      <c r="V116" s="16">
        <f t="shared" si="71"/>
        <v>-14.960938000000001</v>
      </c>
      <c r="W116" s="5">
        <f>_xll.Interp2dTab(-1,0,'Internal Flash'!$B$526:$S$526,'Internal Flash'!$A$527:$A$547,'Internal Flash'!$B$527:$S$547,'Main Injection'!W$104,'Main Injection'!$U116)</f>
        <v>-14.960938000000001</v>
      </c>
      <c r="X116" s="5">
        <f>_xll.Interp2dTab(-1,0,'Internal Flash'!$B$526:$S$526,'Internal Flash'!$A$527:$A$547,'Internal Flash'!$B$527:$S$547,'Main Injection'!X$104,'Main Injection'!$U116)</f>
        <v>-14.960938000000001</v>
      </c>
      <c r="Y116" s="5">
        <f>_xll.Interp2dTab(-1,0,'Internal Flash'!$B$526:$S$526,'Internal Flash'!$A$527:$A$547,'Internal Flash'!$B$527:$S$547,'Main Injection'!Y$104,'Main Injection'!$U116)</f>
        <v>-14.960938000000001</v>
      </c>
      <c r="Z116" s="5">
        <f>_xll.Interp2dTab(-1,0,'Internal Flash'!$B$526:$S$526,'Internal Flash'!$A$527:$A$547,'Internal Flash'!$B$527:$S$547,'Main Injection'!Z$104,'Main Injection'!$U116)</f>
        <v>-14.960938000000001</v>
      </c>
      <c r="AA116" s="5">
        <f>_xll.Interp2dTab(-1,0,'Internal Flash'!$B$526:$S$526,'Internal Flash'!$A$527:$A$547,'Internal Flash'!$B$527:$S$547,'Main Injection'!AA$104,'Main Injection'!$U116)</f>
        <v>-14.960938000000001</v>
      </c>
      <c r="AB116" s="5">
        <f>_xll.Interp2dTab(-1,0,'Internal Flash'!$B$526:$S$526,'Internal Flash'!$A$527:$A$547,'Internal Flash'!$B$527:$S$547,'Main Injection'!AB$104,'Main Injection'!$U116)</f>
        <v>-14.960938000000001</v>
      </c>
      <c r="AC116" s="5">
        <f>_xll.Interp2dTab(-1,0,'Internal Flash'!$B$526:$S$526,'Internal Flash'!$A$527:$A$547,'Internal Flash'!$B$527:$S$547,'Main Injection'!AC$104,'Main Injection'!$U116)</f>
        <v>-14.960938000000001</v>
      </c>
      <c r="AD116" s="5">
        <f>_xll.Interp2dTab(-1,0,'Internal Flash'!$B$526:$S$526,'Internal Flash'!$A$527:$A$547,'Internal Flash'!$B$527:$S$547,'Main Injection'!AD$104,'Main Injection'!$U116)</f>
        <v>-14.960938000000001</v>
      </c>
      <c r="AE116" s="5">
        <f>_xll.Interp2dTab(-1,0,'Internal Flash'!$B$526:$S$526,'Internal Flash'!$A$527:$A$547,'Internal Flash'!$B$527:$S$547,'Main Injection'!AE$104,'Main Injection'!$U116)</f>
        <v>-14.960938000000001</v>
      </c>
      <c r="AF116" s="5">
        <f>_xll.Interp2dTab(-1,0,'Internal Flash'!$B$526:$S$526,'Internal Flash'!$A$527:$A$547,'Internal Flash'!$B$527:$S$547,'Main Injection'!AF$104,'Main Injection'!$U116)</f>
        <v>-14.960938000000001</v>
      </c>
      <c r="AG116" s="5">
        <f>_xll.Interp2dTab(-1,0,'Internal Flash'!$B$526:$S$526,'Internal Flash'!$A$527:$A$547,'Internal Flash'!$B$527:$S$547,'Main Injection'!AG$104,'Main Injection'!$U116)</f>
        <v>-14.960938000000001</v>
      </c>
      <c r="AH116" s="5">
        <f>_xll.Interp2dTab(-1,0,'Internal Flash'!$B$526:$S$526,'Internal Flash'!$A$527:$A$547,'Internal Flash'!$B$527:$S$547,'Main Injection'!AH$104,'Main Injection'!$U116)</f>
        <v>-14.960938000000001</v>
      </c>
      <c r="AI116" s="5">
        <f>_xll.Interp2dTab(-1,0,'Internal Flash'!$B$526:$S$526,'Internal Flash'!$A$527:$A$547,'Internal Flash'!$B$527:$S$547,'Main Injection'!AI$104,'Main Injection'!$U116)</f>
        <v>-14.960938000000001</v>
      </c>
      <c r="AJ116" s="5">
        <f>_xll.Interp2dTab(-1,0,'Internal Flash'!$B$526:$S$526,'Internal Flash'!$A$527:$A$547,'Internal Flash'!$B$527:$S$547,'Main Injection'!AJ$104,'Main Injection'!$U116)</f>
        <v>-14.960938000000001</v>
      </c>
      <c r="AK116" s="5">
        <f>_xll.Interp2dTab(-1,0,'Internal Flash'!$B$526:$S$526,'Internal Flash'!$A$527:$A$547,'Internal Flash'!$B$527:$S$547,'Main Injection'!AK$104,'Main Injection'!$U116)</f>
        <v>-14.960938000000001</v>
      </c>
      <c r="AL116" s="5">
        <f>_xll.Interp2dTab(-1,0,'Internal Flash'!$B$526:$S$526,'Internal Flash'!$A$527:$A$547,'Internal Flash'!$B$527:$S$547,'Main Injection'!AL$104,'Main Injection'!$U116)</f>
        <v>-14.960938000000001</v>
      </c>
      <c r="AM116" s="16">
        <f t="shared" si="72"/>
        <v>-14.960938000000001</v>
      </c>
    </row>
    <row r="117" spans="1:39" s="5" customFormat="1" x14ac:dyDescent="0.25">
      <c r="A117" s="8">
        <f>'CSP5'!$A$181</f>
        <v>2400</v>
      </c>
      <c r="B117" s="16">
        <f t="shared" si="69"/>
        <v>5.5119624859617247</v>
      </c>
      <c r="C117" s="5">
        <f t="shared" si="53"/>
        <v>5.5119624859617247</v>
      </c>
      <c r="D117" s="5">
        <f t="shared" si="54"/>
        <v>-2.4929547220382755</v>
      </c>
      <c r="E117" s="5">
        <f t="shared" si="55"/>
        <v>-6.8772930452382752</v>
      </c>
      <c r="F117" s="5">
        <f t="shared" si="56"/>
        <v>-9.9335283492382747</v>
      </c>
      <c r="G117" s="5">
        <f t="shared" si="57"/>
        <v>-14.509898715538224</v>
      </c>
      <c r="H117" s="5">
        <f t="shared" si="58"/>
        <v>-18.698092079875675</v>
      </c>
      <c r="I117" s="5">
        <f t="shared" si="59"/>
        <v>-22.832068812850167</v>
      </c>
      <c r="J117" s="5">
        <f t="shared" si="60"/>
        <v>-25.993627568050165</v>
      </c>
      <c r="K117" s="5">
        <f t="shared" si="61"/>
        <v>-29.449437054427264</v>
      </c>
      <c r="L117" s="5">
        <f t="shared" si="62"/>
        <v>-31.540420699613058</v>
      </c>
      <c r="M117" s="5">
        <f t="shared" si="63"/>
        <v>-34.071405845213057</v>
      </c>
      <c r="N117" s="5">
        <f t="shared" si="64"/>
        <v>-33.682801328413049</v>
      </c>
      <c r="O117" s="5">
        <f t="shared" si="65"/>
        <v>-33.572026616413055</v>
      </c>
      <c r="P117" s="5">
        <f t="shared" si="66"/>
        <v>-33.113176656413053</v>
      </c>
      <c r="Q117" s="5">
        <f t="shared" si="67"/>
        <v>-31.449861264413059</v>
      </c>
      <c r="R117" s="5">
        <f t="shared" si="68"/>
        <v>-31.653804475613054</v>
      </c>
      <c r="S117" s="16">
        <f t="shared" si="70"/>
        <v>-31.653804475613054</v>
      </c>
      <c r="U117" s="8">
        <f>'CSP5'!$A$181</f>
        <v>2400</v>
      </c>
      <c r="V117" s="16">
        <f t="shared" si="71"/>
        <v>-14.960938000000001</v>
      </c>
      <c r="W117" s="5">
        <f>_xll.Interp2dTab(-1,0,'Internal Flash'!$B$526:$S$526,'Internal Flash'!$A$527:$A$547,'Internal Flash'!$B$527:$S$547,'Main Injection'!W$104,'Main Injection'!$U117)</f>
        <v>-14.960938000000001</v>
      </c>
      <c r="X117" s="5">
        <f>_xll.Interp2dTab(-1,0,'Internal Flash'!$B$526:$S$526,'Internal Flash'!$A$527:$A$547,'Internal Flash'!$B$527:$S$547,'Main Injection'!X$104,'Main Injection'!$U117)</f>
        <v>-14.960938000000001</v>
      </c>
      <c r="Y117" s="5">
        <f>_xll.Interp2dTab(-1,0,'Internal Flash'!$B$526:$S$526,'Internal Flash'!$A$527:$A$547,'Internal Flash'!$B$527:$S$547,'Main Injection'!Y$104,'Main Injection'!$U117)</f>
        <v>-14.960938000000001</v>
      </c>
      <c r="Z117" s="5">
        <f>_xll.Interp2dTab(-1,0,'Internal Flash'!$B$526:$S$526,'Internal Flash'!$A$527:$A$547,'Internal Flash'!$B$527:$S$547,'Main Injection'!Z$104,'Main Injection'!$U117)</f>
        <v>-14.960938000000001</v>
      </c>
      <c r="AA117" s="5">
        <f>_xll.Interp2dTab(-1,0,'Internal Flash'!$B$526:$S$526,'Internal Flash'!$A$527:$A$547,'Internal Flash'!$B$527:$S$547,'Main Injection'!AA$104,'Main Injection'!$U117)</f>
        <v>-14.960938000000001</v>
      </c>
      <c r="AB117" s="5">
        <f>_xll.Interp2dTab(-1,0,'Internal Flash'!$B$526:$S$526,'Internal Flash'!$A$527:$A$547,'Internal Flash'!$B$527:$S$547,'Main Injection'!AB$104,'Main Injection'!$U117)</f>
        <v>-14.960938000000001</v>
      </c>
      <c r="AC117" s="5">
        <f>_xll.Interp2dTab(-1,0,'Internal Flash'!$B$526:$S$526,'Internal Flash'!$A$527:$A$547,'Internal Flash'!$B$527:$S$547,'Main Injection'!AC$104,'Main Injection'!$U117)</f>
        <v>-14.960938000000001</v>
      </c>
      <c r="AD117" s="5">
        <f>_xll.Interp2dTab(-1,0,'Internal Flash'!$B$526:$S$526,'Internal Flash'!$A$527:$A$547,'Internal Flash'!$B$527:$S$547,'Main Injection'!AD$104,'Main Injection'!$U117)</f>
        <v>-14.960938000000001</v>
      </c>
      <c r="AE117" s="5">
        <f>_xll.Interp2dTab(-1,0,'Internal Flash'!$B$526:$S$526,'Internal Flash'!$A$527:$A$547,'Internal Flash'!$B$527:$S$547,'Main Injection'!AE$104,'Main Injection'!$U117)</f>
        <v>-14.960938000000001</v>
      </c>
      <c r="AF117" s="5">
        <f>_xll.Interp2dTab(-1,0,'Internal Flash'!$B$526:$S$526,'Internal Flash'!$A$527:$A$547,'Internal Flash'!$B$527:$S$547,'Main Injection'!AF$104,'Main Injection'!$U117)</f>
        <v>-14.960938000000001</v>
      </c>
      <c r="AG117" s="5">
        <f>_xll.Interp2dTab(-1,0,'Internal Flash'!$B$526:$S$526,'Internal Flash'!$A$527:$A$547,'Internal Flash'!$B$527:$S$547,'Main Injection'!AG$104,'Main Injection'!$U117)</f>
        <v>-14.960938000000001</v>
      </c>
      <c r="AH117" s="5">
        <f>_xll.Interp2dTab(-1,0,'Internal Flash'!$B$526:$S$526,'Internal Flash'!$A$527:$A$547,'Internal Flash'!$B$527:$S$547,'Main Injection'!AH$104,'Main Injection'!$U117)</f>
        <v>-14.960938000000001</v>
      </c>
      <c r="AI117" s="5">
        <f>_xll.Interp2dTab(-1,0,'Internal Flash'!$B$526:$S$526,'Internal Flash'!$A$527:$A$547,'Internal Flash'!$B$527:$S$547,'Main Injection'!AI$104,'Main Injection'!$U117)</f>
        <v>-14.960938000000001</v>
      </c>
      <c r="AJ117" s="5">
        <f>_xll.Interp2dTab(-1,0,'Internal Flash'!$B$526:$S$526,'Internal Flash'!$A$527:$A$547,'Internal Flash'!$B$527:$S$547,'Main Injection'!AJ$104,'Main Injection'!$U117)</f>
        <v>-14.960938000000001</v>
      </c>
      <c r="AK117" s="5">
        <f>_xll.Interp2dTab(-1,0,'Internal Flash'!$B$526:$S$526,'Internal Flash'!$A$527:$A$547,'Internal Flash'!$B$527:$S$547,'Main Injection'!AK$104,'Main Injection'!$U117)</f>
        <v>-14.960938000000001</v>
      </c>
      <c r="AL117" s="5">
        <f>_xll.Interp2dTab(-1,0,'Internal Flash'!$B$526:$S$526,'Internal Flash'!$A$527:$A$547,'Internal Flash'!$B$527:$S$547,'Main Injection'!AL$104,'Main Injection'!$U117)</f>
        <v>-14.960938000000001</v>
      </c>
      <c r="AM117" s="16">
        <f t="shared" si="72"/>
        <v>-14.960938000000001</v>
      </c>
    </row>
    <row r="118" spans="1:39" s="5" customFormat="1" x14ac:dyDescent="0.25">
      <c r="A118" s="8">
        <f>'CSP5'!$A$182</f>
        <v>2600</v>
      </c>
      <c r="B118" s="16">
        <f t="shared" si="69"/>
        <v>4.4572744859617242</v>
      </c>
      <c r="C118" s="5">
        <f t="shared" si="53"/>
        <v>4.4572744859617242</v>
      </c>
      <c r="D118" s="5">
        <f t="shared" si="54"/>
        <v>-3.7948831188382752</v>
      </c>
      <c r="E118" s="5">
        <f t="shared" si="55"/>
        <v>-8.2844363348382757</v>
      </c>
      <c r="F118" s="5">
        <f t="shared" si="56"/>
        <v>-10.876409038838275</v>
      </c>
      <c r="G118" s="5">
        <f t="shared" si="57"/>
        <v>-13.549431050038274</v>
      </c>
      <c r="H118" s="5">
        <f t="shared" si="58"/>
        <v>-18.299764125326149</v>
      </c>
      <c r="I118" s="5">
        <f t="shared" si="59"/>
        <v>-21.282879089938223</v>
      </c>
      <c r="J118" s="5">
        <f t="shared" si="60"/>
        <v>-26.948714738112713</v>
      </c>
      <c r="K118" s="5">
        <f t="shared" si="61"/>
        <v>-30.135133163227266</v>
      </c>
      <c r="L118" s="5">
        <f t="shared" si="62"/>
        <v>-32.315143838813057</v>
      </c>
      <c r="M118" s="5">
        <f t="shared" si="63"/>
        <v>-34.596390416413058</v>
      </c>
      <c r="N118" s="5">
        <f t="shared" si="64"/>
        <v>-34.796411168413051</v>
      </c>
      <c r="O118" s="5">
        <f t="shared" si="65"/>
        <v>-32.960059179613054</v>
      </c>
      <c r="P118" s="5">
        <f t="shared" si="66"/>
        <v>-31.66392171401305</v>
      </c>
      <c r="Q118" s="5">
        <f t="shared" si="67"/>
        <v>-29.644940789213056</v>
      </c>
      <c r="R118" s="5">
        <f t="shared" si="68"/>
        <v>-30.244549437213056</v>
      </c>
      <c r="S118" s="16">
        <f t="shared" si="70"/>
        <v>-30.244549437213056</v>
      </c>
      <c r="U118" s="8">
        <f>'CSP5'!$A$182</f>
        <v>2600</v>
      </c>
      <c r="V118" s="16">
        <f t="shared" si="71"/>
        <v>-14.960938000000001</v>
      </c>
      <c r="W118" s="5">
        <f>_xll.Interp2dTab(-1,0,'Internal Flash'!$B$526:$S$526,'Internal Flash'!$A$527:$A$547,'Internal Flash'!$B$527:$S$547,'Main Injection'!W$104,'Main Injection'!$U118)</f>
        <v>-14.960938000000001</v>
      </c>
      <c r="X118" s="5">
        <f>_xll.Interp2dTab(-1,0,'Internal Flash'!$B$526:$S$526,'Internal Flash'!$A$527:$A$547,'Internal Flash'!$B$527:$S$547,'Main Injection'!X$104,'Main Injection'!$U118)</f>
        <v>-14.960938000000001</v>
      </c>
      <c r="Y118" s="5">
        <f>_xll.Interp2dTab(-1,0,'Internal Flash'!$B$526:$S$526,'Internal Flash'!$A$527:$A$547,'Internal Flash'!$B$527:$S$547,'Main Injection'!Y$104,'Main Injection'!$U118)</f>
        <v>-14.960938000000001</v>
      </c>
      <c r="Z118" s="5">
        <f>_xll.Interp2dTab(-1,0,'Internal Flash'!$B$526:$S$526,'Internal Flash'!$A$527:$A$547,'Internal Flash'!$B$527:$S$547,'Main Injection'!Z$104,'Main Injection'!$U118)</f>
        <v>-14.960938000000001</v>
      </c>
      <c r="AA118" s="5">
        <f>_xll.Interp2dTab(-1,0,'Internal Flash'!$B$526:$S$526,'Internal Flash'!$A$527:$A$547,'Internal Flash'!$B$527:$S$547,'Main Injection'!AA$104,'Main Injection'!$U118)</f>
        <v>-14.960938000000001</v>
      </c>
      <c r="AB118" s="5">
        <f>_xll.Interp2dTab(-1,0,'Internal Flash'!$B$526:$S$526,'Internal Flash'!$A$527:$A$547,'Internal Flash'!$B$527:$S$547,'Main Injection'!AB$104,'Main Injection'!$U118)</f>
        <v>-14.960938000000001</v>
      </c>
      <c r="AC118" s="5">
        <f>_xll.Interp2dTab(-1,0,'Internal Flash'!$B$526:$S$526,'Internal Flash'!$A$527:$A$547,'Internal Flash'!$B$527:$S$547,'Main Injection'!AC$104,'Main Injection'!$U118)</f>
        <v>-14.960938000000001</v>
      </c>
      <c r="AD118" s="5">
        <f>_xll.Interp2dTab(-1,0,'Internal Flash'!$B$526:$S$526,'Internal Flash'!$A$527:$A$547,'Internal Flash'!$B$527:$S$547,'Main Injection'!AD$104,'Main Injection'!$U118)</f>
        <v>-14.960938000000001</v>
      </c>
      <c r="AE118" s="5">
        <f>_xll.Interp2dTab(-1,0,'Internal Flash'!$B$526:$S$526,'Internal Flash'!$A$527:$A$547,'Internal Flash'!$B$527:$S$547,'Main Injection'!AE$104,'Main Injection'!$U118)</f>
        <v>-14.960938000000001</v>
      </c>
      <c r="AF118" s="5">
        <f>_xll.Interp2dTab(-1,0,'Internal Flash'!$B$526:$S$526,'Internal Flash'!$A$527:$A$547,'Internal Flash'!$B$527:$S$547,'Main Injection'!AF$104,'Main Injection'!$U118)</f>
        <v>-14.960938000000001</v>
      </c>
      <c r="AG118" s="5">
        <f>_xll.Interp2dTab(-1,0,'Internal Flash'!$B$526:$S$526,'Internal Flash'!$A$527:$A$547,'Internal Flash'!$B$527:$S$547,'Main Injection'!AG$104,'Main Injection'!$U118)</f>
        <v>-14.960938000000001</v>
      </c>
      <c r="AH118" s="5">
        <f>_xll.Interp2dTab(-1,0,'Internal Flash'!$B$526:$S$526,'Internal Flash'!$A$527:$A$547,'Internal Flash'!$B$527:$S$547,'Main Injection'!AH$104,'Main Injection'!$U118)</f>
        <v>-14.960938000000001</v>
      </c>
      <c r="AI118" s="5">
        <f>_xll.Interp2dTab(-1,0,'Internal Flash'!$B$526:$S$526,'Internal Flash'!$A$527:$A$547,'Internal Flash'!$B$527:$S$547,'Main Injection'!AI$104,'Main Injection'!$U118)</f>
        <v>-14.960938000000001</v>
      </c>
      <c r="AJ118" s="5">
        <f>_xll.Interp2dTab(-1,0,'Internal Flash'!$B$526:$S$526,'Internal Flash'!$A$527:$A$547,'Internal Flash'!$B$527:$S$547,'Main Injection'!AJ$104,'Main Injection'!$U118)</f>
        <v>-14.960938000000001</v>
      </c>
      <c r="AK118" s="5">
        <f>_xll.Interp2dTab(-1,0,'Internal Flash'!$B$526:$S$526,'Internal Flash'!$A$527:$A$547,'Internal Flash'!$B$527:$S$547,'Main Injection'!AK$104,'Main Injection'!$U118)</f>
        <v>-14.960938000000001</v>
      </c>
      <c r="AL118" s="5">
        <f>_xll.Interp2dTab(-1,0,'Internal Flash'!$B$526:$S$526,'Internal Flash'!$A$527:$A$547,'Internal Flash'!$B$527:$S$547,'Main Injection'!AL$104,'Main Injection'!$U118)</f>
        <v>-14.960938000000001</v>
      </c>
      <c r="AM118" s="16">
        <f t="shared" si="72"/>
        <v>-14.960938000000001</v>
      </c>
    </row>
    <row r="119" spans="1:39" s="5" customFormat="1" x14ac:dyDescent="0.25">
      <c r="A119" s="8">
        <f>'CSP5'!$A$183</f>
        <v>2800</v>
      </c>
      <c r="B119" s="16">
        <f t="shared" si="69"/>
        <v>4.4572744859617242</v>
      </c>
      <c r="C119" s="5">
        <f t="shared" si="53"/>
        <v>4.4572744859617242</v>
      </c>
      <c r="D119" s="5">
        <f t="shared" si="54"/>
        <v>-4.0295155668382758</v>
      </c>
      <c r="E119" s="5">
        <f t="shared" si="55"/>
        <v>-8.1094689764382757</v>
      </c>
      <c r="F119" s="5">
        <f t="shared" si="56"/>
        <v>-11.568056546038274</v>
      </c>
      <c r="G119" s="5">
        <f t="shared" si="57"/>
        <v>-14.077909562038277</v>
      </c>
      <c r="H119" s="5">
        <f t="shared" si="58"/>
        <v>-17.683853687371609</v>
      </c>
      <c r="I119" s="5">
        <f t="shared" si="59"/>
        <v>-20.152341147638275</v>
      </c>
      <c r="J119" s="5">
        <f t="shared" si="60"/>
        <v>-26.107901066383683</v>
      </c>
      <c r="K119" s="5">
        <f t="shared" si="61"/>
        <v>-28.085000105550112</v>
      </c>
      <c r="L119" s="5">
        <f t="shared" si="62"/>
        <v>-30.614733353550111</v>
      </c>
      <c r="M119" s="5">
        <f t="shared" si="63"/>
        <v>-33.731104995497311</v>
      </c>
      <c r="N119" s="5">
        <f t="shared" si="64"/>
        <v>-33.365616288413051</v>
      </c>
      <c r="O119" s="5">
        <f t="shared" si="65"/>
        <v>-32.086180210013055</v>
      </c>
      <c r="P119" s="5">
        <f t="shared" si="66"/>
        <v>-28.808137286813057</v>
      </c>
      <c r="Q119" s="5">
        <f t="shared" si="67"/>
        <v>-26.68644183081306</v>
      </c>
      <c r="R119" s="5">
        <f t="shared" si="68"/>
        <v>-27.377247374813052</v>
      </c>
      <c r="S119" s="16">
        <f t="shared" si="70"/>
        <v>-27.377247374813052</v>
      </c>
      <c r="U119" s="8">
        <f>'CSP5'!$A$183</f>
        <v>2800</v>
      </c>
      <c r="V119" s="16">
        <f t="shared" si="71"/>
        <v>-14.960938000000001</v>
      </c>
      <c r="W119" s="5">
        <f>_xll.Interp2dTab(-1,0,'Internal Flash'!$B$526:$S$526,'Internal Flash'!$A$527:$A$547,'Internal Flash'!$B$527:$S$547,'Main Injection'!W$104,'Main Injection'!$U119)</f>
        <v>-14.960938000000001</v>
      </c>
      <c r="X119" s="5">
        <f>_xll.Interp2dTab(-1,0,'Internal Flash'!$B$526:$S$526,'Internal Flash'!$A$527:$A$547,'Internal Flash'!$B$527:$S$547,'Main Injection'!X$104,'Main Injection'!$U119)</f>
        <v>-14.960938000000001</v>
      </c>
      <c r="Y119" s="5">
        <f>_xll.Interp2dTab(-1,0,'Internal Flash'!$B$526:$S$526,'Internal Flash'!$A$527:$A$547,'Internal Flash'!$B$527:$S$547,'Main Injection'!Y$104,'Main Injection'!$U119)</f>
        <v>-14.960938000000001</v>
      </c>
      <c r="Z119" s="5">
        <f>_xll.Interp2dTab(-1,0,'Internal Flash'!$B$526:$S$526,'Internal Flash'!$A$527:$A$547,'Internal Flash'!$B$527:$S$547,'Main Injection'!Z$104,'Main Injection'!$U119)</f>
        <v>-14.960938000000001</v>
      </c>
      <c r="AA119" s="5">
        <f>_xll.Interp2dTab(-1,0,'Internal Flash'!$B$526:$S$526,'Internal Flash'!$A$527:$A$547,'Internal Flash'!$B$527:$S$547,'Main Injection'!AA$104,'Main Injection'!$U119)</f>
        <v>-14.960938000000001</v>
      </c>
      <c r="AB119" s="5">
        <f>_xll.Interp2dTab(-1,0,'Internal Flash'!$B$526:$S$526,'Internal Flash'!$A$527:$A$547,'Internal Flash'!$B$527:$S$547,'Main Injection'!AB$104,'Main Injection'!$U119)</f>
        <v>-14.960938000000001</v>
      </c>
      <c r="AC119" s="5">
        <f>_xll.Interp2dTab(-1,0,'Internal Flash'!$B$526:$S$526,'Internal Flash'!$A$527:$A$547,'Internal Flash'!$B$527:$S$547,'Main Injection'!AC$104,'Main Injection'!$U119)</f>
        <v>-14.960938000000001</v>
      </c>
      <c r="AD119" s="5">
        <f>_xll.Interp2dTab(-1,0,'Internal Flash'!$B$526:$S$526,'Internal Flash'!$A$527:$A$547,'Internal Flash'!$B$527:$S$547,'Main Injection'!AD$104,'Main Injection'!$U119)</f>
        <v>-14.960938000000001</v>
      </c>
      <c r="AE119" s="5">
        <f>_xll.Interp2dTab(-1,0,'Internal Flash'!$B$526:$S$526,'Internal Flash'!$A$527:$A$547,'Internal Flash'!$B$527:$S$547,'Main Injection'!AE$104,'Main Injection'!$U119)</f>
        <v>-14.960938000000001</v>
      </c>
      <c r="AF119" s="5">
        <f>_xll.Interp2dTab(-1,0,'Internal Flash'!$B$526:$S$526,'Internal Flash'!$A$527:$A$547,'Internal Flash'!$B$527:$S$547,'Main Injection'!AF$104,'Main Injection'!$U119)</f>
        <v>-14.960938000000001</v>
      </c>
      <c r="AG119" s="5">
        <f>_xll.Interp2dTab(-1,0,'Internal Flash'!$B$526:$S$526,'Internal Flash'!$A$527:$A$547,'Internal Flash'!$B$527:$S$547,'Main Injection'!AG$104,'Main Injection'!$U119)</f>
        <v>-14.960938000000001</v>
      </c>
      <c r="AH119" s="5">
        <f>_xll.Interp2dTab(-1,0,'Internal Flash'!$B$526:$S$526,'Internal Flash'!$A$527:$A$547,'Internal Flash'!$B$527:$S$547,'Main Injection'!AH$104,'Main Injection'!$U119)</f>
        <v>-14.960938000000001</v>
      </c>
      <c r="AI119" s="5">
        <f>_xll.Interp2dTab(-1,0,'Internal Flash'!$B$526:$S$526,'Internal Flash'!$A$527:$A$547,'Internal Flash'!$B$527:$S$547,'Main Injection'!AI$104,'Main Injection'!$U119)</f>
        <v>-14.960938000000001</v>
      </c>
      <c r="AJ119" s="5">
        <f>_xll.Interp2dTab(-1,0,'Internal Flash'!$B$526:$S$526,'Internal Flash'!$A$527:$A$547,'Internal Flash'!$B$527:$S$547,'Main Injection'!AJ$104,'Main Injection'!$U119)</f>
        <v>-14.960938000000001</v>
      </c>
      <c r="AK119" s="5">
        <f>_xll.Interp2dTab(-1,0,'Internal Flash'!$B$526:$S$526,'Internal Flash'!$A$527:$A$547,'Internal Flash'!$B$527:$S$547,'Main Injection'!AK$104,'Main Injection'!$U119)</f>
        <v>-14.960938000000001</v>
      </c>
      <c r="AL119" s="5">
        <f>_xll.Interp2dTab(-1,0,'Internal Flash'!$B$526:$S$526,'Internal Flash'!$A$527:$A$547,'Internal Flash'!$B$527:$S$547,'Main Injection'!AL$104,'Main Injection'!$U119)</f>
        <v>-14.960938000000001</v>
      </c>
      <c r="AM119" s="16">
        <f t="shared" si="72"/>
        <v>-14.960938000000001</v>
      </c>
    </row>
    <row r="120" spans="1:39" s="5" customFormat="1" x14ac:dyDescent="0.25">
      <c r="A120" s="8">
        <f>'CSP5'!$A$184</f>
        <v>2900</v>
      </c>
      <c r="B120" s="16">
        <f t="shared" si="69"/>
        <v>-0.30637162420680486</v>
      </c>
      <c r="C120" s="5">
        <f t="shared" si="53"/>
        <v>-0.30637162420680486</v>
      </c>
      <c r="D120" s="5">
        <f t="shared" si="54"/>
        <v>-6.1212786834068051</v>
      </c>
      <c r="E120" s="5">
        <f t="shared" si="55"/>
        <v>-8.1982307826068048</v>
      </c>
      <c r="F120" s="5">
        <f t="shared" si="56"/>
        <v>-10.077675692871981</v>
      </c>
      <c r="G120" s="5">
        <f t="shared" si="57"/>
        <v>-12.470756320438275</v>
      </c>
      <c r="H120" s="5">
        <f t="shared" si="58"/>
        <v>-16.294576564704943</v>
      </c>
      <c r="I120" s="5">
        <f t="shared" si="59"/>
        <v>-19.355011534838276</v>
      </c>
      <c r="J120" s="5">
        <f t="shared" si="60"/>
        <v>-23.413697526210974</v>
      </c>
      <c r="K120" s="5">
        <f t="shared" si="61"/>
        <v>-26.527883379150111</v>
      </c>
      <c r="L120" s="5">
        <f t="shared" si="62"/>
        <v>-28.857074383950117</v>
      </c>
      <c r="M120" s="5">
        <f t="shared" si="63"/>
        <v>-31.337962157097319</v>
      </c>
      <c r="N120" s="5">
        <f t="shared" si="64"/>
        <v>-30.790952875613055</v>
      </c>
      <c r="O120" s="5">
        <f t="shared" si="65"/>
        <v>-28.597668367613053</v>
      </c>
      <c r="P120" s="5">
        <f t="shared" si="66"/>
        <v>-26.638758859613056</v>
      </c>
      <c r="Q120" s="5">
        <f t="shared" si="67"/>
        <v>-25.031411351613059</v>
      </c>
      <c r="R120" s="5">
        <f t="shared" si="68"/>
        <v>-25.416251843613054</v>
      </c>
      <c r="S120" s="16">
        <f t="shared" si="70"/>
        <v>-25.416251843613054</v>
      </c>
      <c r="U120" s="8">
        <f>'CSP5'!$A$184</f>
        <v>2900</v>
      </c>
      <c r="V120" s="16">
        <f t="shared" si="71"/>
        <v>-14.960938000000001</v>
      </c>
      <c r="W120" s="5">
        <f>_xll.Interp2dTab(-1,0,'Internal Flash'!$B$526:$S$526,'Internal Flash'!$A$527:$A$547,'Internal Flash'!$B$527:$S$547,'Main Injection'!W$104,'Main Injection'!$U120)</f>
        <v>-14.960938000000001</v>
      </c>
      <c r="X120" s="5">
        <f>_xll.Interp2dTab(-1,0,'Internal Flash'!$B$526:$S$526,'Internal Flash'!$A$527:$A$547,'Internal Flash'!$B$527:$S$547,'Main Injection'!X$104,'Main Injection'!$U120)</f>
        <v>-14.960938000000001</v>
      </c>
      <c r="Y120" s="5">
        <f>_xll.Interp2dTab(-1,0,'Internal Flash'!$B$526:$S$526,'Internal Flash'!$A$527:$A$547,'Internal Flash'!$B$527:$S$547,'Main Injection'!Y$104,'Main Injection'!$U120)</f>
        <v>-14.960938000000001</v>
      </c>
      <c r="Z120" s="5">
        <f>_xll.Interp2dTab(-1,0,'Internal Flash'!$B$526:$S$526,'Internal Flash'!$A$527:$A$547,'Internal Flash'!$B$527:$S$547,'Main Injection'!Z$104,'Main Injection'!$U120)</f>
        <v>-14.960938000000001</v>
      </c>
      <c r="AA120" s="5">
        <f>_xll.Interp2dTab(-1,0,'Internal Flash'!$B$526:$S$526,'Internal Flash'!$A$527:$A$547,'Internal Flash'!$B$527:$S$547,'Main Injection'!AA$104,'Main Injection'!$U120)</f>
        <v>-14.960938000000001</v>
      </c>
      <c r="AB120" s="5">
        <f>_xll.Interp2dTab(-1,0,'Internal Flash'!$B$526:$S$526,'Internal Flash'!$A$527:$A$547,'Internal Flash'!$B$527:$S$547,'Main Injection'!AB$104,'Main Injection'!$U120)</f>
        <v>-14.960938000000001</v>
      </c>
      <c r="AC120" s="5">
        <f>_xll.Interp2dTab(-1,0,'Internal Flash'!$B$526:$S$526,'Internal Flash'!$A$527:$A$547,'Internal Flash'!$B$527:$S$547,'Main Injection'!AC$104,'Main Injection'!$U120)</f>
        <v>-14.960938000000001</v>
      </c>
      <c r="AD120" s="5">
        <f>_xll.Interp2dTab(-1,0,'Internal Flash'!$B$526:$S$526,'Internal Flash'!$A$527:$A$547,'Internal Flash'!$B$527:$S$547,'Main Injection'!AD$104,'Main Injection'!$U120)</f>
        <v>-14.960938000000001</v>
      </c>
      <c r="AE120" s="5">
        <f>_xll.Interp2dTab(-1,0,'Internal Flash'!$B$526:$S$526,'Internal Flash'!$A$527:$A$547,'Internal Flash'!$B$527:$S$547,'Main Injection'!AE$104,'Main Injection'!$U120)</f>
        <v>-14.960938000000001</v>
      </c>
      <c r="AF120" s="5">
        <f>_xll.Interp2dTab(-1,0,'Internal Flash'!$B$526:$S$526,'Internal Flash'!$A$527:$A$547,'Internal Flash'!$B$527:$S$547,'Main Injection'!AF$104,'Main Injection'!$U120)</f>
        <v>-14.960938000000001</v>
      </c>
      <c r="AG120" s="5">
        <f>_xll.Interp2dTab(-1,0,'Internal Flash'!$B$526:$S$526,'Internal Flash'!$A$527:$A$547,'Internal Flash'!$B$527:$S$547,'Main Injection'!AG$104,'Main Injection'!$U120)</f>
        <v>-14.960938000000001</v>
      </c>
      <c r="AH120" s="5">
        <f>_xll.Interp2dTab(-1,0,'Internal Flash'!$B$526:$S$526,'Internal Flash'!$A$527:$A$547,'Internal Flash'!$B$527:$S$547,'Main Injection'!AH$104,'Main Injection'!$U120)</f>
        <v>-14.960938000000001</v>
      </c>
      <c r="AI120" s="5">
        <f>_xll.Interp2dTab(-1,0,'Internal Flash'!$B$526:$S$526,'Internal Flash'!$A$527:$A$547,'Internal Flash'!$B$527:$S$547,'Main Injection'!AI$104,'Main Injection'!$U120)</f>
        <v>-14.960938000000001</v>
      </c>
      <c r="AJ120" s="5">
        <f>_xll.Interp2dTab(-1,0,'Internal Flash'!$B$526:$S$526,'Internal Flash'!$A$527:$A$547,'Internal Flash'!$B$527:$S$547,'Main Injection'!AJ$104,'Main Injection'!$U120)</f>
        <v>-14.960938000000001</v>
      </c>
      <c r="AK120" s="5">
        <f>_xll.Interp2dTab(-1,0,'Internal Flash'!$B$526:$S$526,'Internal Flash'!$A$527:$A$547,'Internal Flash'!$B$527:$S$547,'Main Injection'!AK$104,'Main Injection'!$U120)</f>
        <v>-14.960938000000001</v>
      </c>
      <c r="AL120" s="5">
        <f>_xll.Interp2dTab(-1,0,'Internal Flash'!$B$526:$S$526,'Internal Flash'!$A$527:$A$547,'Internal Flash'!$B$527:$S$547,'Main Injection'!AL$104,'Main Injection'!$U120)</f>
        <v>-14.960938000000001</v>
      </c>
      <c r="AM120" s="16">
        <f t="shared" si="72"/>
        <v>-14.960938000000001</v>
      </c>
    </row>
    <row r="121" spans="1:39" s="5" customFormat="1" x14ac:dyDescent="0.25">
      <c r="A121" s="8">
        <f>'CSP5'!$A$185</f>
        <v>3000</v>
      </c>
      <c r="B121" s="16">
        <f t="shared" si="69"/>
        <v>0.78935726562466613</v>
      </c>
      <c r="C121" s="5">
        <f t="shared" si="53"/>
        <v>0.78935726562466613</v>
      </c>
      <c r="D121" s="5">
        <f t="shared" si="54"/>
        <v>-4.2363204943753345</v>
      </c>
      <c r="E121" s="5">
        <f t="shared" si="55"/>
        <v>-5.4241390543753338</v>
      </c>
      <c r="F121" s="5">
        <f t="shared" si="56"/>
        <v>-8.7854595821056876</v>
      </c>
      <c r="G121" s="5">
        <f t="shared" si="57"/>
        <v>-11.255559122038274</v>
      </c>
      <c r="H121" s="5">
        <f t="shared" si="58"/>
        <v>-15.205003474038275</v>
      </c>
      <c r="I121" s="5">
        <f t="shared" si="59"/>
        <v>-18.865000034038275</v>
      </c>
      <c r="J121" s="5">
        <f t="shared" si="60"/>
        <v>-22.700376914038273</v>
      </c>
      <c r="K121" s="5">
        <f t="shared" si="61"/>
        <v>-26.414303748750111</v>
      </c>
      <c r="L121" s="5">
        <f t="shared" si="62"/>
        <v>-28.600242628750117</v>
      </c>
      <c r="M121" s="5">
        <f t="shared" si="63"/>
        <v>-31.446769755497321</v>
      </c>
      <c r="N121" s="5">
        <f t="shared" si="64"/>
        <v>-29.819440552413056</v>
      </c>
      <c r="O121" s="5">
        <f t="shared" si="65"/>
        <v>-29.663941992413051</v>
      </c>
      <c r="P121" s="5">
        <f t="shared" si="66"/>
        <v>-28.805317432413055</v>
      </c>
      <c r="Q121" s="5">
        <f t="shared" si="67"/>
        <v>-26.892005872413058</v>
      </c>
      <c r="R121" s="5">
        <f t="shared" si="68"/>
        <v>-27.791194312413054</v>
      </c>
      <c r="S121" s="16">
        <f t="shared" si="70"/>
        <v>-27.791194312413054</v>
      </c>
      <c r="U121" s="8">
        <f>'CSP5'!$A$185</f>
        <v>3000</v>
      </c>
      <c r="V121" s="16">
        <f t="shared" si="71"/>
        <v>-14.960938000000001</v>
      </c>
      <c r="W121" s="5">
        <f>_xll.Interp2dTab(-1,0,'Internal Flash'!$B$526:$S$526,'Internal Flash'!$A$527:$A$547,'Internal Flash'!$B$527:$S$547,'Main Injection'!W$104,'Main Injection'!$U121)</f>
        <v>-14.960938000000001</v>
      </c>
      <c r="X121" s="5">
        <f>_xll.Interp2dTab(-1,0,'Internal Flash'!$B$526:$S$526,'Internal Flash'!$A$527:$A$547,'Internal Flash'!$B$527:$S$547,'Main Injection'!X$104,'Main Injection'!$U121)</f>
        <v>-14.960938000000001</v>
      </c>
      <c r="Y121" s="5">
        <f>_xll.Interp2dTab(-1,0,'Internal Flash'!$B$526:$S$526,'Internal Flash'!$A$527:$A$547,'Internal Flash'!$B$527:$S$547,'Main Injection'!Y$104,'Main Injection'!$U121)</f>
        <v>-14.960938000000001</v>
      </c>
      <c r="Z121" s="5">
        <f>_xll.Interp2dTab(-1,0,'Internal Flash'!$B$526:$S$526,'Internal Flash'!$A$527:$A$547,'Internal Flash'!$B$527:$S$547,'Main Injection'!Z$104,'Main Injection'!$U121)</f>
        <v>-14.960938000000001</v>
      </c>
      <c r="AA121" s="5">
        <f>_xll.Interp2dTab(-1,0,'Internal Flash'!$B$526:$S$526,'Internal Flash'!$A$527:$A$547,'Internal Flash'!$B$527:$S$547,'Main Injection'!AA$104,'Main Injection'!$U121)</f>
        <v>-14.960938000000001</v>
      </c>
      <c r="AB121" s="5">
        <f>_xll.Interp2dTab(-1,0,'Internal Flash'!$B$526:$S$526,'Internal Flash'!$A$527:$A$547,'Internal Flash'!$B$527:$S$547,'Main Injection'!AB$104,'Main Injection'!$U121)</f>
        <v>-14.960938000000001</v>
      </c>
      <c r="AC121" s="5">
        <f>_xll.Interp2dTab(-1,0,'Internal Flash'!$B$526:$S$526,'Internal Flash'!$A$527:$A$547,'Internal Flash'!$B$527:$S$547,'Main Injection'!AC$104,'Main Injection'!$U121)</f>
        <v>-14.960938000000001</v>
      </c>
      <c r="AD121" s="5">
        <f>_xll.Interp2dTab(-1,0,'Internal Flash'!$B$526:$S$526,'Internal Flash'!$A$527:$A$547,'Internal Flash'!$B$527:$S$547,'Main Injection'!AD$104,'Main Injection'!$U121)</f>
        <v>-14.960938000000001</v>
      </c>
      <c r="AE121" s="5">
        <f>_xll.Interp2dTab(-1,0,'Internal Flash'!$B$526:$S$526,'Internal Flash'!$A$527:$A$547,'Internal Flash'!$B$527:$S$547,'Main Injection'!AE$104,'Main Injection'!$U121)</f>
        <v>-14.960938000000001</v>
      </c>
      <c r="AF121" s="5">
        <f>_xll.Interp2dTab(-1,0,'Internal Flash'!$B$526:$S$526,'Internal Flash'!$A$527:$A$547,'Internal Flash'!$B$527:$S$547,'Main Injection'!AF$104,'Main Injection'!$U121)</f>
        <v>-14.960938000000001</v>
      </c>
      <c r="AG121" s="5">
        <f>_xll.Interp2dTab(-1,0,'Internal Flash'!$B$526:$S$526,'Internal Flash'!$A$527:$A$547,'Internal Flash'!$B$527:$S$547,'Main Injection'!AG$104,'Main Injection'!$U121)</f>
        <v>-14.960938000000001</v>
      </c>
      <c r="AH121" s="5">
        <f>_xll.Interp2dTab(-1,0,'Internal Flash'!$B$526:$S$526,'Internal Flash'!$A$527:$A$547,'Internal Flash'!$B$527:$S$547,'Main Injection'!AH$104,'Main Injection'!$U121)</f>
        <v>-14.960938000000001</v>
      </c>
      <c r="AI121" s="5">
        <f>_xll.Interp2dTab(-1,0,'Internal Flash'!$B$526:$S$526,'Internal Flash'!$A$527:$A$547,'Internal Flash'!$B$527:$S$547,'Main Injection'!AI$104,'Main Injection'!$U121)</f>
        <v>-14.960938000000001</v>
      </c>
      <c r="AJ121" s="5">
        <f>_xll.Interp2dTab(-1,0,'Internal Flash'!$B$526:$S$526,'Internal Flash'!$A$527:$A$547,'Internal Flash'!$B$527:$S$547,'Main Injection'!AJ$104,'Main Injection'!$U121)</f>
        <v>-14.960938000000001</v>
      </c>
      <c r="AK121" s="5">
        <f>_xll.Interp2dTab(-1,0,'Internal Flash'!$B$526:$S$526,'Internal Flash'!$A$527:$A$547,'Internal Flash'!$B$527:$S$547,'Main Injection'!AK$104,'Main Injection'!$U121)</f>
        <v>-14.960938000000001</v>
      </c>
      <c r="AL121" s="5">
        <f>_xll.Interp2dTab(-1,0,'Internal Flash'!$B$526:$S$526,'Internal Flash'!$A$527:$A$547,'Internal Flash'!$B$527:$S$547,'Main Injection'!AL$104,'Main Injection'!$U121)</f>
        <v>-14.960938000000001</v>
      </c>
      <c r="AM121" s="16">
        <f t="shared" si="72"/>
        <v>-14.960938000000001</v>
      </c>
    </row>
    <row r="122" spans="1:39" s="5" customFormat="1" x14ac:dyDescent="0.25">
      <c r="A122" s="8">
        <f>'CSP5'!$A$186</f>
        <v>3200</v>
      </c>
      <c r="B122" s="16">
        <f t="shared" si="69"/>
        <v>6.7659202656246658</v>
      </c>
      <c r="C122" s="5">
        <f t="shared" si="53"/>
        <v>6.7659202656246658</v>
      </c>
      <c r="D122" s="5">
        <f t="shared" si="54"/>
        <v>-1.5244906783753338</v>
      </c>
      <c r="E122" s="5">
        <f t="shared" si="55"/>
        <v>-4.7836841423753338</v>
      </c>
      <c r="F122" s="5">
        <f t="shared" si="56"/>
        <v>-8.0834241999753331</v>
      </c>
      <c r="G122" s="5">
        <f t="shared" si="57"/>
        <v>-11.703615419175335</v>
      </c>
      <c r="H122" s="5">
        <f t="shared" si="58"/>
        <v>-15.238426691708669</v>
      </c>
      <c r="I122" s="5">
        <f t="shared" si="59"/>
        <v>-18.392423022375333</v>
      </c>
      <c r="J122" s="5">
        <f t="shared" si="60"/>
        <v>-20.705703951455437</v>
      </c>
      <c r="K122" s="5">
        <f t="shared" si="61"/>
        <v>-24.735951471823583</v>
      </c>
      <c r="L122" s="5">
        <f t="shared" si="62"/>
        <v>-28.190786772750112</v>
      </c>
      <c r="M122" s="5">
        <f t="shared" si="63"/>
        <v>-29.906570952297319</v>
      </c>
      <c r="N122" s="5">
        <f t="shared" si="64"/>
        <v>-29.868604906013054</v>
      </c>
      <c r="O122" s="5">
        <f t="shared" si="65"/>
        <v>-32.851176242013054</v>
      </c>
      <c r="P122" s="5">
        <f t="shared" si="66"/>
        <v>-34.310310578013052</v>
      </c>
      <c r="Q122" s="5">
        <f t="shared" si="67"/>
        <v>-34.714757914013056</v>
      </c>
      <c r="R122" s="5">
        <f t="shared" si="68"/>
        <v>-36.173892250013054</v>
      </c>
      <c r="S122" s="16">
        <f t="shared" si="70"/>
        <v>-36.173892250013054</v>
      </c>
      <c r="U122" s="8">
        <f>'CSP5'!$A$186</f>
        <v>3200</v>
      </c>
      <c r="V122" s="16">
        <f t="shared" si="71"/>
        <v>-14.960938000000001</v>
      </c>
      <c r="W122" s="5">
        <f>_xll.Interp2dTab(-1,0,'Internal Flash'!$B$526:$S$526,'Internal Flash'!$A$527:$A$547,'Internal Flash'!$B$527:$S$547,'Main Injection'!W$104,'Main Injection'!$U122)</f>
        <v>-14.960938000000001</v>
      </c>
      <c r="X122" s="5">
        <f>_xll.Interp2dTab(-1,0,'Internal Flash'!$B$526:$S$526,'Internal Flash'!$A$527:$A$547,'Internal Flash'!$B$527:$S$547,'Main Injection'!X$104,'Main Injection'!$U122)</f>
        <v>-14.960938000000001</v>
      </c>
      <c r="Y122" s="5">
        <f>_xll.Interp2dTab(-1,0,'Internal Flash'!$B$526:$S$526,'Internal Flash'!$A$527:$A$547,'Internal Flash'!$B$527:$S$547,'Main Injection'!Y$104,'Main Injection'!$U122)</f>
        <v>-14.960938000000001</v>
      </c>
      <c r="Z122" s="5">
        <f>_xll.Interp2dTab(-1,0,'Internal Flash'!$B$526:$S$526,'Internal Flash'!$A$527:$A$547,'Internal Flash'!$B$527:$S$547,'Main Injection'!Z$104,'Main Injection'!$U122)</f>
        <v>-14.960938000000001</v>
      </c>
      <c r="AA122" s="5">
        <f>_xll.Interp2dTab(-1,0,'Internal Flash'!$B$526:$S$526,'Internal Flash'!$A$527:$A$547,'Internal Flash'!$B$527:$S$547,'Main Injection'!AA$104,'Main Injection'!$U122)</f>
        <v>-14.960938000000001</v>
      </c>
      <c r="AB122" s="5">
        <f>_xll.Interp2dTab(-1,0,'Internal Flash'!$B$526:$S$526,'Internal Flash'!$A$527:$A$547,'Internal Flash'!$B$527:$S$547,'Main Injection'!AB$104,'Main Injection'!$U122)</f>
        <v>-14.960938000000001</v>
      </c>
      <c r="AC122" s="5">
        <f>_xll.Interp2dTab(-1,0,'Internal Flash'!$B$526:$S$526,'Internal Flash'!$A$527:$A$547,'Internal Flash'!$B$527:$S$547,'Main Injection'!AC$104,'Main Injection'!$U122)</f>
        <v>-14.960938000000001</v>
      </c>
      <c r="AD122" s="5">
        <f>_xll.Interp2dTab(-1,0,'Internal Flash'!$B$526:$S$526,'Internal Flash'!$A$527:$A$547,'Internal Flash'!$B$527:$S$547,'Main Injection'!AD$104,'Main Injection'!$U122)</f>
        <v>-14.960938000000001</v>
      </c>
      <c r="AE122" s="5">
        <f>_xll.Interp2dTab(-1,0,'Internal Flash'!$B$526:$S$526,'Internal Flash'!$A$527:$A$547,'Internal Flash'!$B$527:$S$547,'Main Injection'!AE$104,'Main Injection'!$U122)</f>
        <v>-14.960938000000001</v>
      </c>
      <c r="AF122" s="5">
        <f>_xll.Interp2dTab(-1,0,'Internal Flash'!$B$526:$S$526,'Internal Flash'!$A$527:$A$547,'Internal Flash'!$B$527:$S$547,'Main Injection'!AF$104,'Main Injection'!$U122)</f>
        <v>-14.960938000000001</v>
      </c>
      <c r="AG122" s="5">
        <f>_xll.Interp2dTab(-1,0,'Internal Flash'!$B$526:$S$526,'Internal Flash'!$A$527:$A$547,'Internal Flash'!$B$527:$S$547,'Main Injection'!AG$104,'Main Injection'!$U122)</f>
        <v>-14.960938000000001</v>
      </c>
      <c r="AH122" s="5">
        <f>_xll.Interp2dTab(-1,0,'Internal Flash'!$B$526:$S$526,'Internal Flash'!$A$527:$A$547,'Internal Flash'!$B$527:$S$547,'Main Injection'!AH$104,'Main Injection'!$U122)</f>
        <v>-14.960938000000001</v>
      </c>
      <c r="AI122" s="5">
        <f>_xll.Interp2dTab(-1,0,'Internal Flash'!$B$526:$S$526,'Internal Flash'!$A$527:$A$547,'Internal Flash'!$B$527:$S$547,'Main Injection'!AI$104,'Main Injection'!$U122)</f>
        <v>-14.960938000000001</v>
      </c>
      <c r="AJ122" s="5">
        <f>_xll.Interp2dTab(-1,0,'Internal Flash'!$B$526:$S$526,'Internal Flash'!$A$527:$A$547,'Internal Flash'!$B$527:$S$547,'Main Injection'!AJ$104,'Main Injection'!$U122)</f>
        <v>-14.960938000000001</v>
      </c>
      <c r="AK122" s="5">
        <f>_xll.Interp2dTab(-1,0,'Internal Flash'!$B$526:$S$526,'Internal Flash'!$A$527:$A$547,'Internal Flash'!$B$527:$S$547,'Main Injection'!AK$104,'Main Injection'!$U122)</f>
        <v>-14.960938000000001</v>
      </c>
      <c r="AL122" s="5">
        <f>_xll.Interp2dTab(-1,0,'Internal Flash'!$B$526:$S$526,'Internal Flash'!$A$527:$A$547,'Internal Flash'!$B$527:$S$547,'Main Injection'!AL$104,'Main Injection'!$U122)</f>
        <v>-14.960938000000001</v>
      </c>
      <c r="AM122" s="16">
        <f t="shared" si="72"/>
        <v>-14.960938000000001</v>
      </c>
    </row>
    <row r="123" spans="1:39" s="5" customFormat="1" x14ac:dyDescent="0.25">
      <c r="A123" s="8">
        <f>'CSP5'!$A$187</f>
        <v>3300</v>
      </c>
      <c r="B123" s="16">
        <f t="shared" si="69"/>
        <v>6.7659202656246658</v>
      </c>
      <c r="C123" s="5">
        <f t="shared" si="53"/>
        <v>6.7659202656246658</v>
      </c>
      <c r="D123" s="5">
        <f t="shared" si="54"/>
        <v>-1.6920132703753286</v>
      </c>
      <c r="E123" s="5">
        <f t="shared" si="55"/>
        <v>-5.0594339279753244</v>
      </c>
      <c r="F123" s="5">
        <f t="shared" si="56"/>
        <v>-8.3277396207753434</v>
      </c>
      <c r="G123" s="5">
        <f t="shared" si="57"/>
        <v>-12.113179844775349</v>
      </c>
      <c r="H123" s="5">
        <f t="shared" si="58"/>
        <v>-15.894435993041999</v>
      </c>
      <c r="I123" s="5">
        <f t="shared" si="59"/>
        <v>-19.145200743975334</v>
      </c>
      <c r="J123" s="5">
        <f t="shared" si="60"/>
        <v>-21.817849940255414</v>
      </c>
      <c r="K123" s="5">
        <f t="shared" si="61"/>
        <v>-25.977234644623572</v>
      </c>
      <c r="L123" s="5">
        <f t="shared" si="62"/>
        <v>-29.799726046350109</v>
      </c>
      <c r="M123" s="5">
        <f t="shared" si="63"/>
        <v>-31.234662715497311</v>
      </c>
      <c r="N123" s="5">
        <f t="shared" si="64"/>
        <v>-33.778895608413052</v>
      </c>
      <c r="O123" s="5">
        <f t="shared" si="65"/>
        <v>-34.832034222813071</v>
      </c>
      <c r="P123" s="5">
        <f t="shared" si="66"/>
        <v>-35.885172837213069</v>
      </c>
      <c r="Q123" s="5">
        <f t="shared" si="67"/>
        <v>-36.352374451613073</v>
      </c>
      <c r="R123" s="5">
        <f t="shared" si="68"/>
        <v>-37.874263066013135</v>
      </c>
      <c r="S123" s="16">
        <f t="shared" si="70"/>
        <v>-37.874263066013135</v>
      </c>
      <c r="U123" s="8">
        <f>'CSP5'!$A$187</f>
        <v>3300</v>
      </c>
      <c r="V123" s="16">
        <f t="shared" si="71"/>
        <v>-14.960938000000001</v>
      </c>
      <c r="W123" s="5">
        <f>_xll.Interp2dTab(-1,0,'Internal Flash'!$B$526:$S$526,'Internal Flash'!$A$527:$A$547,'Internal Flash'!$B$527:$S$547,'Main Injection'!W$104,'Main Injection'!$U123)</f>
        <v>-14.960938000000001</v>
      </c>
      <c r="X123" s="5">
        <f>_xll.Interp2dTab(-1,0,'Internal Flash'!$B$526:$S$526,'Internal Flash'!$A$527:$A$547,'Internal Flash'!$B$527:$S$547,'Main Injection'!X$104,'Main Injection'!$U123)</f>
        <v>-14.960938000000001</v>
      </c>
      <c r="Y123" s="5">
        <f>_xll.Interp2dTab(-1,0,'Internal Flash'!$B$526:$S$526,'Internal Flash'!$A$527:$A$547,'Internal Flash'!$B$527:$S$547,'Main Injection'!Y$104,'Main Injection'!$U123)</f>
        <v>-14.960938000000001</v>
      </c>
      <c r="Z123" s="5">
        <f>_xll.Interp2dTab(-1,0,'Internal Flash'!$B$526:$S$526,'Internal Flash'!$A$527:$A$547,'Internal Flash'!$B$527:$S$547,'Main Injection'!Z$104,'Main Injection'!$U123)</f>
        <v>-14.960938000000001</v>
      </c>
      <c r="AA123" s="5">
        <f>_xll.Interp2dTab(-1,0,'Internal Flash'!$B$526:$S$526,'Internal Flash'!$A$527:$A$547,'Internal Flash'!$B$527:$S$547,'Main Injection'!AA$104,'Main Injection'!$U123)</f>
        <v>-14.960938000000001</v>
      </c>
      <c r="AB123" s="5">
        <f>_xll.Interp2dTab(-1,0,'Internal Flash'!$B$526:$S$526,'Internal Flash'!$A$527:$A$547,'Internal Flash'!$B$527:$S$547,'Main Injection'!AB$104,'Main Injection'!$U123)</f>
        <v>-14.960938000000001</v>
      </c>
      <c r="AC123" s="5">
        <f>_xll.Interp2dTab(-1,0,'Internal Flash'!$B$526:$S$526,'Internal Flash'!$A$527:$A$547,'Internal Flash'!$B$527:$S$547,'Main Injection'!AC$104,'Main Injection'!$U123)</f>
        <v>-14.960938000000001</v>
      </c>
      <c r="AD123" s="5">
        <f>_xll.Interp2dTab(-1,0,'Internal Flash'!$B$526:$S$526,'Internal Flash'!$A$527:$A$547,'Internal Flash'!$B$527:$S$547,'Main Injection'!AD$104,'Main Injection'!$U123)</f>
        <v>-14.960938000000001</v>
      </c>
      <c r="AE123" s="5">
        <f>_xll.Interp2dTab(-1,0,'Internal Flash'!$B$526:$S$526,'Internal Flash'!$A$527:$A$547,'Internal Flash'!$B$527:$S$547,'Main Injection'!AE$104,'Main Injection'!$U123)</f>
        <v>-14.960938000000001</v>
      </c>
      <c r="AF123" s="5">
        <f>_xll.Interp2dTab(-1,0,'Internal Flash'!$B$526:$S$526,'Internal Flash'!$A$527:$A$547,'Internal Flash'!$B$527:$S$547,'Main Injection'!AF$104,'Main Injection'!$U123)</f>
        <v>-14.960938000000001</v>
      </c>
      <c r="AG123" s="5">
        <f>_xll.Interp2dTab(-1,0,'Internal Flash'!$B$526:$S$526,'Internal Flash'!$A$527:$A$547,'Internal Flash'!$B$527:$S$547,'Main Injection'!AG$104,'Main Injection'!$U123)</f>
        <v>-14.960938000000001</v>
      </c>
      <c r="AH123" s="5">
        <f>_xll.Interp2dTab(-1,0,'Internal Flash'!$B$526:$S$526,'Internal Flash'!$A$527:$A$547,'Internal Flash'!$B$527:$S$547,'Main Injection'!AH$104,'Main Injection'!$U123)</f>
        <v>-14.960938000000001</v>
      </c>
      <c r="AI123" s="5">
        <f>_xll.Interp2dTab(-1,0,'Internal Flash'!$B$526:$S$526,'Internal Flash'!$A$527:$A$547,'Internal Flash'!$B$527:$S$547,'Main Injection'!AI$104,'Main Injection'!$U123)</f>
        <v>-14.960938000000001</v>
      </c>
      <c r="AJ123" s="5">
        <f>_xll.Interp2dTab(-1,0,'Internal Flash'!$B$526:$S$526,'Internal Flash'!$A$527:$A$547,'Internal Flash'!$B$527:$S$547,'Main Injection'!AJ$104,'Main Injection'!$U123)</f>
        <v>-14.960938000000001</v>
      </c>
      <c r="AK123" s="5">
        <f>_xll.Interp2dTab(-1,0,'Internal Flash'!$B$526:$S$526,'Internal Flash'!$A$527:$A$547,'Internal Flash'!$B$527:$S$547,'Main Injection'!AK$104,'Main Injection'!$U123)</f>
        <v>-14.960938000000001</v>
      </c>
      <c r="AL123" s="5">
        <f>_xll.Interp2dTab(-1,0,'Internal Flash'!$B$526:$S$526,'Internal Flash'!$A$527:$A$547,'Internal Flash'!$B$527:$S$547,'Main Injection'!AL$104,'Main Injection'!$U123)</f>
        <v>-14.960938000000001</v>
      </c>
      <c r="AM123" s="16">
        <f t="shared" si="72"/>
        <v>-14.960938000000001</v>
      </c>
    </row>
    <row r="124" spans="1:39" s="5" customFormat="1" x14ac:dyDescent="0.25">
      <c r="A124" s="8">
        <f>'CSP5'!$A$188</f>
        <v>3500</v>
      </c>
      <c r="B124" s="16">
        <f t="shared" si="69"/>
        <v>6.7659202656246658</v>
      </c>
      <c r="C124" s="5">
        <f t="shared" si="53"/>
        <v>6.7659202656246658</v>
      </c>
      <c r="D124" s="5">
        <f t="shared" si="54"/>
        <v>-2.0270584543753851</v>
      </c>
      <c r="E124" s="5">
        <f t="shared" si="55"/>
        <v>-5.6234848463753515</v>
      </c>
      <c r="F124" s="5">
        <f t="shared" si="56"/>
        <v>-8.8163704623753691</v>
      </c>
      <c r="G124" s="5">
        <f t="shared" si="57"/>
        <v>-12.952438110375335</v>
      </c>
      <c r="H124" s="5">
        <f t="shared" si="58"/>
        <v>-17.135262041042072</v>
      </c>
      <c r="I124" s="5">
        <f t="shared" si="59"/>
        <v>-20.578918966375337</v>
      </c>
      <c r="J124" s="5">
        <f t="shared" si="60"/>
        <v>-23.506705087455433</v>
      </c>
      <c r="K124" s="5">
        <f t="shared" si="61"/>
        <v>-27.930710455823608</v>
      </c>
      <c r="L124" s="5">
        <f t="shared" si="62"/>
        <v>-32.027306260750109</v>
      </c>
      <c r="M124" s="5">
        <f t="shared" si="63"/>
        <v>-33.964420843497315</v>
      </c>
      <c r="N124" s="5">
        <f t="shared" si="64"/>
        <v>-36.756591448413069</v>
      </c>
      <c r="O124" s="5">
        <f t="shared" si="65"/>
        <v>-37.742187999999999</v>
      </c>
      <c r="P124" s="5">
        <f t="shared" si="66"/>
        <v>-37.742187999999999</v>
      </c>
      <c r="Q124" s="5">
        <f t="shared" si="67"/>
        <v>-37.742187999999999</v>
      </c>
      <c r="R124" s="5">
        <f t="shared" si="68"/>
        <v>-37.742187999999999</v>
      </c>
      <c r="S124" s="16">
        <f t="shared" si="70"/>
        <v>-37.742187999999999</v>
      </c>
      <c r="U124" s="8">
        <f>'CSP5'!$A$188</f>
        <v>3500</v>
      </c>
      <c r="V124" s="16">
        <f t="shared" si="71"/>
        <v>-14.960938000000001</v>
      </c>
      <c r="W124" s="5">
        <f>_xll.Interp2dTab(-1,0,'Internal Flash'!$B$526:$S$526,'Internal Flash'!$A$527:$A$547,'Internal Flash'!$B$527:$S$547,'Main Injection'!W$104,'Main Injection'!$U124)</f>
        <v>-14.960938000000001</v>
      </c>
      <c r="X124" s="5">
        <f>_xll.Interp2dTab(-1,0,'Internal Flash'!$B$526:$S$526,'Internal Flash'!$A$527:$A$547,'Internal Flash'!$B$527:$S$547,'Main Injection'!X$104,'Main Injection'!$U124)</f>
        <v>-14.960938000000001</v>
      </c>
      <c r="Y124" s="5">
        <f>_xll.Interp2dTab(-1,0,'Internal Flash'!$B$526:$S$526,'Internal Flash'!$A$527:$A$547,'Internal Flash'!$B$527:$S$547,'Main Injection'!Y$104,'Main Injection'!$U124)</f>
        <v>-14.960938000000001</v>
      </c>
      <c r="Z124" s="5">
        <f>_xll.Interp2dTab(-1,0,'Internal Flash'!$B$526:$S$526,'Internal Flash'!$A$527:$A$547,'Internal Flash'!$B$527:$S$547,'Main Injection'!Z$104,'Main Injection'!$U124)</f>
        <v>-14.960938000000001</v>
      </c>
      <c r="AA124" s="5">
        <f>_xll.Interp2dTab(-1,0,'Internal Flash'!$B$526:$S$526,'Internal Flash'!$A$527:$A$547,'Internal Flash'!$B$527:$S$547,'Main Injection'!AA$104,'Main Injection'!$U124)</f>
        <v>-14.960938000000001</v>
      </c>
      <c r="AB124" s="5">
        <f>_xll.Interp2dTab(-1,0,'Internal Flash'!$B$526:$S$526,'Internal Flash'!$A$527:$A$547,'Internal Flash'!$B$527:$S$547,'Main Injection'!AB$104,'Main Injection'!$U124)</f>
        <v>-14.960938000000001</v>
      </c>
      <c r="AC124" s="5">
        <f>_xll.Interp2dTab(-1,0,'Internal Flash'!$B$526:$S$526,'Internal Flash'!$A$527:$A$547,'Internal Flash'!$B$527:$S$547,'Main Injection'!AC$104,'Main Injection'!$U124)</f>
        <v>-14.960938000000001</v>
      </c>
      <c r="AD124" s="5">
        <f>_xll.Interp2dTab(-1,0,'Internal Flash'!$B$526:$S$526,'Internal Flash'!$A$527:$A$547,'Internal Flash'!$B$527:$S$547,'Main Injection'!AD$104,'Main Injection'!$U124)</f>
        <v>-14.960938000000001</v>
      </c>
      <c r="AE124" s="5">
        <f>_xll.Interp2dTab(-1,0,'Internal Flash'!$B$526:$S$526,'Internal Flash'!$A$527:$A$547,'Internal Flash'!$B$527:$S$547,'Main Injection'!AE$104,'Main Injection'!$U124)</f>
        <v>-14.960938000000001</v>
      </c>
      <c r="AF124" s="5">
        <f>_xll.Interp2dTab(-1,0,'Internal Flash'!$B$526:$S$526,'Internal Flash'!$A$527:$A$547,'Internal Flash'!$B$527:$S$547,'Main Injection'!AF$104,'Main Injection'!$U124)</f>
        <v>-14.960938000000001</v>
      </c>
      <c r="AG124" s="5">
        <f>_xll.Interp2dTab(-1,0,'Internal Flash'!$B$526:$S$526,'Internal Flash'!$A$527:$A$547,'Internal Flash'!$B$527:$S$547,'Main Injection'!AG$104,'Main Injection'!$U124)</f>
        <v>-14.960938000000001</v>
      </c>
      <c r="AH124" s="5">
        <f>_xll.Interp2dTab(-1,0,'Internal Flash'!$B$526:$S$526,'Internal Flash'!$A$527:$A$547,'Internal Flash'!$B$527:$S$547,'Main Injection'!AH$104,'Main Injection'!$U124)</f>
        <v>-14.960938000000001</v>
      </c>
      <c r="AI124" s="5">
        <f>_xll.Interp2dTab(-1,0,'Internal Flash'!$B$526:$S$526,'Internal Flash'!$A$527:$A$547,'Internal Flash'!$B$527:$S$547,'Main Injection'!AI$104,'Main Injection'!$U124)</f>
        <v>-14.960938000000001</v>
      </c>
      <c r="AJ124" s="5">
        <f>_xll.Interp2dTab(-1,0,'Internal Flash'!$B$526:$S$526,'Internal Flash'!$A$527:$A$547,'Internal Flash'!$B$527:$S$547,'Main Injection'!AJ$104,'Main Injection'!$U124)</f>
        <v>-14.960938000000001</v>
      </c>
      <c r="AK124" s="5">
        <f>_xll.Interp2dTab(-1,0,'Internal Flash'!$B$526:$S$526,'Internal Flash'!$A$527:$A$547,'Internal Flash'!$B$527:$S$547,'Main Injection'!AK$104,'Main Injection'!$U124)</f>
        <v>-14.960938000000001</v>
      </c>
      <c r="AL124" s="5">
        <f>_xll.Interp2dTab(-1,0,'Internal Flash'!$B$526:$S$526,'Internal Flash'!$A$527:$A$547,'Internal Flash'!$B$527:$S$547,'Main Injection'!AL$104,'Main Injection'!$U124)</f>
        <v>-14.960938000000001</v>
      </c>
      <c r="AM124" s="16">
        <f t="shared" si="72"/>
        <v>-14.960938000000001</v>
      </c>
    </row>
    <row r="125" spans="1:39" s="5" customFormat="1" x14ac:dyDescent="0.25">
      <c r="A125" s="16">
        <f>'CSP5'!$A$189</f>
        <v>3501</v>
      </c>
      <c r="B125" s="16">
        <f>B124</f>
        <v>6.7659202656246658</v>
      </c>
      <c r="C125" s="16">
        <f t="shared" ref="C125:S125" si="73">C124</f>
        <v>6.7659202656246658</v>
      </c>
      <c r="D125" s="16">
        <f t="shared" si="73"/>
        <v>-2.0270584543753851</v>
      </c>
      <c r="E125" s="16">
        <f t="shared" si="73"/>
        <v>-5.6234848463753515</v>
      </c>
      <c r="F125" s="16">
        <f t="shared" si="73"/>
        <v>-8.8163704623753691</v>
      </c>
      <c r="G125" s="16">
        <f t="shared" si="73"/>
        <v>-12.952438110375335</v>
      </c>
      <c r="H125" s="16">
        <f t="shared" si="73"/>
        <v>-17.135262041042072</v>
      </c>
      <c r="I125" s="16">
        <f t="shared" si="73"/>
        <v>-20.578918966375337</v>
      </c>
      <c r="J125" s="16">
        <f t="shared" si="73"/>
        <v>-23.506705087455433</v>
      </c>
      <c r="K125" s="16">
        <f t="shared" si="73"/>
        <v>-27.930710455823608</v>
      </c>
      <c r="L125" s="16">
        <f t="shared" si="73"/>
        <v>-32.027306260750109</v>
      </c>
      <c r="M125" s="16">
        <f t="shared" si="73"/>
        <v>-33.964420843497315</v>
      </c>
      <c r="N125" s="16">
        <f t="shared" si="73"/>
        <v>-36.756591448413069</v>
      </c>
      <c r="O125" s="16">
        <f t="shared" si="73"/>
        <v>-37.742187999999999</v>
      </c>
      <c r="P125" s="16">
        <f t="shared" si="73"/>
        <v>-37.742187999999999</v>
      </c>
      <c r="Q125" s="16">
        <f t="shared" si="73"/>
        <v>-37.742187999999999</v>
      </c>
      <c r="R125" s="16">
        <f t="shared" si="73"/>
        <v>-37.742187999999999</v>
      </c>
      <c r="S125" s="16">
        <f t="shared" si="73"/>
        <v>-37.742187999999999</v>
      </c>
      <c r="U125" s="16">
        <f>'CSP5'!$A$189</f>
        <v>3501</v>
      </c>
      <c r="V125" s="16">
        <f>V124</f>
        <v>-14.960938000000001</v>
      </c>
      <c r="W125" s="16">
        <f t="shared" ref="W125:AM125" si="74">W124</f>
        <v>-14.960938000000001</v>
      </c>
      <c r="X125" s="16">
        <f t="shared" si="74"/>
        <v>-14.960938000000001</v>
      </c>
      <c r="Y125" s="16">
        <f t="shared" si="74"/>
        <v>-14.960938000000001</v>
      </c>
      <c r="Z125" s="16">
        <f t="shared" si="74"/>
        <v>-14.960938000000001</v>
      </c>
      <c r="AA125" s="16">
        <f t="shared" si="74"/>
        <v>-14.960938000000001</v>
      </c>
      <c r="AB125" s="16">
        <f t="shared" si="74"/>
        <v>-14.960938000000001</v>
      </c>
      <c r="AC125" s="16">
        <f t="shared" si="74"/>
        <v>-14.960938000000001</v>
      </c>
      <c r="AD125" s="16">
        <f t="shared" si="74"/>
        <v>-14.960938000000001</v>
      </c>
      <c r="AE125" s="16">
        <f t="shared" si="74"/>
        <v>-14.960938000000001</v>
      </c>
      <c r="AF125" s="16">
        <f t="shared" si="74"/>
        <v>-14.960938000000001</v>
      </c>
      <c r="AG125" s="16">
        <f t="shared" si="74"/>
        <v>-14.960938000000001</v>
      </c>
      <c r="AH125" s="16">
        <f t="shared" si="74"/>
        <v>-14.960938000000001</v>
      </c>
      <c r="AI125" s="16">
        <f t="shared" si="74"/>
        <v>-14.960938000000001</v>
      </c>
      <c r="AJ125" s="16">
        <f t="shared" si="74"/>
        <v>-14.960938000000001</v>
      </c>
      <c r="AK125" s="16">
        <f t="shared" si="74"/>
        <v>-14.960938000000001</v>
      </c>
      <c r="AL125" s="16">
        <f t="shared" si="74"/>
        <v>-14.960938000000001</v>
      </c>
      <c r="AM125" s="16">
        <f t="shared" si="74"/>
        <v>-14.960938000000001</v>
      </c>
    </row>
    <row r="127" spans="1:39" x14ac:dyDescent="0.25">
      <c r="A127" s="17"/>
      <c r="B127" s="51" t="s">
        <v>1137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U127" s="17"/>
      <c r="V127" s="51" t="s">
        <v>1139</v>
      </c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75">C131</f>
        <v>0</v>
      </c>
      <c r="D130" s="16">
        <f t="shared" si="75"/>
        <v>0</v>
      </c>
      <c r="E130" s="16">
        <f t="shared" si="75"/>
        <v>0</v>
      </c>
      <c r="F130" s="16">
        <f t="shared" si="75"/>
        <v>0</v>
      </c>
      <c r="G130" s="16">
        <f t="shared" si="75"/>
        <v>0</v>
      </c>
      <c r="H130" s="16">
        <f t="shared" si="75"/>
        <v>0</v>
      </c>
      <c r="I130" s="16">
        <f t="shared" si="75"/>
        <v>0</v>
      </c>
      <c r="J130" s="16">
        <f t="shared" si="75"/>
        <v>0</v>
      </c>
      <c r="K130" s="16">
        <f t="shared" si="75"/>
        <v>0</v>
      </c>
      <c r="L130" s="16">
        <f t="shared" si="75"/>
        <v>0</v>
      </c>
      <c r="M130" s="16">
        <f t="shared" si="75"/>
        <v>0</v>
      </c>
      <c r="N130" s="16">
        <f t="shared" si="75"/>
        <v>0</v>
      </c>
      <c r="O130" s="16">
        <f t="shared" si="75"/>
        <v>0</v>
      </c>
      <c r="P130" s="16">
        <f t="shared" si="75"/>
        <v>0</v>
      </c>
      <c r="Q130" s="16">
        <f t="shared" si="75"/>
        <v>0</v>
      </c>
      <c r="R130" s="16">
        <f t="shared" si="75"/>
        <v>0</v>
      </c>
      <c r="S130" s="16">
        <f t="shared" si="75"/>
        <v>0</v>
      </c>
      <c r="U130" s="16">
        <f>'CSP5'!$A$169</f>
        <v>619</v>
      </c>
      <c r="V130" s="16">
        <f>V131</f>
        <v>25</v>
      </c>
      <c r="W130" s="16">
        <f t="shared" ref="W130:AM130" si="76">W131</f>
        <v>25</v>
      </c>
      <c r="X130" s="16">
        <f t="shared" si="76"/>
        <v>25</v>
      </c>
      <c r="Y130" s="16">
        <f t="shared" si="76"/>
        <v>25</v>
      </c>
      <c r="Z130" s="16">
        <f t="shared" si="76"/>
        <v>25</v>
      </c>
      <c r="AA130" s="16">
        <f t="shared" si="76"/>
        <v>25</v>
      </c>
      <c r="AB130" s="16">
        <f t="shared" si="76"/>
        <v>25</v>
      </c>
      <c r="AC130" s="16">
        <f t="shared" si="76"/>
        <v>25</v>
      </c>
      <c r="AD130" s="16">
        <f t="shared" si="76"/>
        <v>25</v>
      </c>
      <c r="AE130" s="16">
        <f t="shared" si="76"/>
        <v>25</v>
      </c>
      <c r="AF130" s="16">
        <f t="shared" si="76"/>
        <v>25</v>
      </c>
      <c r="AG130" s="16">
        <f t="shared" si="76"/>
        <v>25</v>
      </c>
      <c r="AH130" s="16">
        <f t="shared" si="76"/>
        <v>25</v>
      </c>
      <c r="AI130" s="16">
        <f t="shared" si="76"/>
        <v>25</v>
      </c>
      <c r="AJ130" s="16">
        <f t="shared" si="76"/>
        <v>25</v>
      </c>
      <c r="AK130" s="16">
        <f t="shared" si="76"/>
        <v>25</v>
      </c>
      <c r="AL130" s="16">
        <f t="shared" si="76"/>
        <v>25</v>
      </c>
      <c r="AM130" s="16">
        <f t="shared" si="76"/>
        <v>25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 t="shared" ref="C131:R131" si="77">(C56-C31)-C106</f>
        <v>0</v>
      </c>
      <c r="D131" s="5">
        <f t="shared" si="77"/>
        <v>0</v>
      </c>
      <c r="E131" s="5">
        <f t="shared" si="77"/>
        <v>0</v>
      </c>
      <c r="F131" s="5">
        <f t="shared" si="77"/>
        <v>0</v>
      </c>
      <c r="G131" s="5">
        <f t="shared" si="77"/>
        <v>0</v>
      </c>
      <c r="H131" s="5">
        <f t="shared" si="77"/>
        <v>0</v>
      </c>
      <c r="I131" s="5">
        <f t="shared" si="77"/>
        <v>0</v>
      </c>
      <c r="J131" s="5">
        <f t="shared" si="77"/>
        <v>0</v>
      </c>
      <c r="K131" s="5">
        <f t="shared" si="77"/>
        <v>0</v>
      </c>
      <c r="L131" s="5">
        <f t="shared" si="77"/>
        <v>0</v>
      </c>
      <c r="M131" s="5">
        <f t="shared" si="77"/>
        <v>0</v>
      </c>
      <c r="N131" s="5">
        <f t="shared" si="77"/>
        <v>0</v>
      </c>
      <c r="O131" s="5">
        <f t="shared" si="77"/>
        <v>0</v>
      </c>
      <c r="P131" s="5">
        <f t="shared" si="77"/>
        <v>0</v>
      </c>
      <c r="Q131" s="5">
        <f t="shared" si="77"/>
        <v>0</v>
      </c>
      <c r="R131" s="5">
        <f t="shared" si="77"/>
        <v>0</v>
      </c>
      <c r="S131" s="16">
        <f>R131</f>
        <v>0</v>
      </c>
      <c r="U131" s="8">
        <f>'CSP5'!$A$170</f>
        <v>620</v>
      </c>
      <c r="V131" s="16">
        <f>W131</f>
        <v>25</v>
      </c>
      <c r="W131" s="5">
        <f>MIN(_xll.Interp2dTab(-1,0,'Internal Flash'!$B$551:$S$551,'Internal Flash'!$A$552:$A$572,'Internal Flash'!$B$552:$S$572,'Main Injection'!W$129,'Main Injection'!$U131),'Internal Flash'!$B$390*-1)</f>
        <v>25</v>
      </c>
      <c r="X131" s="5">
        <f>MIN(_xll.Interp2dTab(-1,0,'Internal Flash'!$B$551:$S$551,'Internal Flash'!$A$552:$A$572,'Internal Flash'!$B$552:$S$572,'Main Injection'!X$129,'Main Injection'!$U131),'Internal Flash'!$B$390*-1)</f>
        <v>25</v>
      </c>
      <c r="Y131" s="5">
        <f>MIN(_xll.Interp2dTab(-1,0,'Internal Flash'!$B$551:$S$551,'Internal Flash'!$A$552:$A$572,'Internal Flash'!$B$552:$S$572,'Main Injection'!Y$129,'Main Injection'!$U131),'Internal Flash'!$B$390*-1)</f>
        <v>25</v>
      </c>
      <c r="Z131" s="5">
        <f>MIN(_xll.Interp2dTab(-1,0,'Internal Flash'!$B$551:$S$551,'Internal Flash'!$A$552:$A$572,'Internal Flash'!$B$552:$S$572,'Main Injection'!Z$129,'Main Injection'!$U131),'Internal Flash'!$B$390*-1)</f>
        <v>25</v>
      </c>
      <c r="AA131" s="5">
        <f>MIN(_xll.Interp2dTab(-1,0,'Internal Flash'!$B$551:$S$551,'Internal Flash'!$A$552:$A$572,'Internal Flash'!$B$552:$S$572,'Main Injection'!AA$129,'Main Injection'!$U131),'Internal Flash'!$B$390*-1)</f>
        <v>25</v>
      </c>
      <c r="AB131" s="5">
        <f>MIN(_xll.Interp2dTab(-1,0,'Internal Flash'!$B$551:$S$551,'Internal Flash'!$A$552:$A$572,'Internal Flash'!$B$552:$S$572,'Main Injection'!AB$129,'Main Injection'!$U131),'Internal Flash'!$B$390*-1)</f>
        <v>25</v>
      </c>
      <c r="AC131" s="5">
        <f>MIN(_xll.Interp2dTab(-1,0,'Internal Flash'!$B$551:$S$551,'Internal Flash'!$A$552:$A$572,'Internal Flash'!$B$552:$S$572,'Main Injection'!AC$129,'Main Injection'!$U131),'Internal Flash'!$B$390*-1)</f>
        <v>25</v>
      </c>
      <c r="AD131" s="5">
        <f>MIN(_xll.Interp2dTab(-1,0,'Internal Flash'!$B$551:$S$551,'Internal Flash'!$A$552:$A$572,'Internal Flash'!$B$552:$S$572,'Main Injection'!AD$129,'Main Injection'!$U131),'Internal Flash'!$B$390*-1)</f>
        <v>25</v>
      </c>
      <c r="AE131" s="5">
        <f>MIN(_xll.Interp2dTab(-1,0,'Internal Flash'!$B$551:$S$551,'Internal Flash'!$A$552:$A$572,'Internal Flash'!$B$552:$S$572,'Main Injection'!AE$129,'Main Injection'!$U131),'Internal Flash'!$B$390*-1)</f>
        <v>25</v>
      </c>
      <c r="AF131" s="5">
        <f>MIN(_xll.Interp2dTab(-1,0,'Internal Flash'!$B$551:$S$551,'Internal Flash'!$A$552:$A$572,'Internal Flash'!$B$552:$S$572,'Main Injection'!AF$129,'Main Injection'!$U131),'Internal Flash'!$B$390*-1)</f>
        <v>25</v>
      </c>
      <c r="AG131" s="5">
        <f>MIN(_xll.Interp2dTab(-1,0,'Internal Flash'!$B$551:$S$551,'Internal Flash'!$A$552:$A$572,'Internal Flash'!$B$552:$S$572,'Main Injection'!AG$129,'Main Injection'!$U131),'Internal Flash'!$B$390*-1)</f>
        <v>25</v>
      </c>
      <c r="AH131" s="5">
        <f>MIN(_xll.Interp2dTab(-1,0,'Internal Flash'!$B$551:$S$551,'Internal Flash'!$A$552:$A$572,'Internal Flash'!$B$552:$S$572,'Main Injection'!AH$129,'Main Injection'!$U131),'Internal Flash'!$B$390*-1)</f>
        <v>25</v>
      </c>
      <c r="AI131" s="5">
        <f>MIN(_xll.Interp2dTab(-1,0,'Internal Flash'!$B$551:$S$551,'Internal Flash'!$A$552:$A$572,'Internal Flash'!$B$552:$S$572,'Main Injection'!AI$129,'Main Injection'!$U131),'Internal Flash'!$B$390*-1)</f>
        <v>25</v>
      </c>
      <c r="AJ131" s="5">
        <f>MIN(_xll.Interp2dTab(-1,0,'Internal Flash'!$B$551:$S$551,'Internal Flash'!$A$552:$A$572,'Internal Flash'!$B$552:$S$572,'Main Injection'!AJ$129,'Main Injection'!$U131),'Internal Flash'!$B$390*-1)</f>
        <v>25</v>
      </c>
      <c r="AK131" s="5">
        <f>MIN(_xll.Interp2dTab(-1,0,'Internal Flash'!$B$551:$S$551,'Internal Flash'!$A$552:$A$572,'Internal Flash'!$B$552:$S$572,'Main Injection'!AK$129,'Main Injection'!$U131),'Internal Flash'!$B$390*-1)</f>
        <v>25</v>
      </c>
      <c r="AL131" s="5">
        <f>MIN(_xll.Interp2dTab(-1,0,'Internal Flash'!$B$551:$S$551,'Internal Flash'!$A$552:$A$572,'Internal Flash'!$B$552:$S$572,'Main Injection'!AL$129,'Main Injection'!$U131),'Internal Flash'!$B$390*-1)</f>
        <v>25</v>
      </c>
      <c r="AM131" s="16">
        <f>AL131</f>
        <v>25</v>
      </c>
    </row>
    <row r="132" spans="1:39" s="5" customFormat="1" x14ac:dyDescent="0.25">
      <c r="A132" s="8">
        <f>'CSP5'!$A$171</f>
        <v>650</v>
      </c>
      <c r="B132" s="16">
        <f t="shared" ref="B132:B149" si="78">C132</f>
        <v>0</v>
      </c>
      <c r="C132" s="5">
        <f t="shared" ref="C132:R132" si="79">(C57-C32)-C107</f>
        <v>0</v>
      </c>
      <c r="D132" s="5">
        <f t="shared" si="79"/>
        <v>0</v>
      </c>
      <c r="E132" s="5">
        <f t="shared" si="79"/>
        <v>0</v>
      </c>
      <c r="F132" s="5">
        <f t="shared" si="79"/>
        <v>0</v>
      </c>
      <c r="G132" s="5">
        <f t="shared" si="79"/>
        <v>0</v>
      </c>
      <c r="H132" s="5">
        <f t="shared" si="79"/>
        <v>0</v>
      </c>
      <c r="I132" s="5">
        <f t="shared" si="79"/>
        <v>0</v>
      </c>
      <c r="J132" s="5">
        <f t="shared" si="79"/>
        <v>0</v>
      </c>
      <c r="K132" s="5">
        <f t="shared" si="79"/>
        <v>0</v>
      </c>
      <c r="L132" s="5">
        <f t="shared" si="79"/>
        <v>0</v>
      </c>
      <c r="M132" s="5">
        <f t="shared" si="79"/>
        <v>0</v>
      </c>
      <c r="N132" s="5">
        <f t="shared" si="79"/>
        <v>0</v>
      </c>
      <c r="O132" s="5">
        <f t="shared" si="79"/>
        <v>0</v>
      </c>
      <c r="P132" s="5">
        <f t="shared" si="79"/>
        <v>0</v>
      </c>
      <c r="Q132" s="5">
        <f t="shared" si="79"/>
        <v>0</v>
      </c>
      <c r="R132" s="5">
        <f t="shared" si="79"/>
        <v>0</v>
      </c>
      <c r="S132" s="16">
        <f t="shared" ref="S132:S149" si="80">R132</f>
        <v>0</v>
      </c>
      <c r="U132" s="8">
        <f>'CSP5'!$A$171</f>
        <v>650</v>
      </c>
      <c r="V132" s="16">
        <f t="shared" ref="V132:V149" si="81">W132</f>
        <v>25</v>
      </c>
      <c r="W132" s="5">
        <f>MIN(_xll.Interp2dTab(-1,0,'Internal Flash'!$B$551:$S$551,'Internal Flash'!$A$552:$A$572,'Internal Flash'!$B$552:$S$572,'Main Injection'!W$129,'Main Injection'!$U132),'Internal Flash'!$B$390*-1)</f>
        <v>25</v>
      </c>
      <c r="X132" s="5">
        <f>MIN(_xll.Interp2dTab(-1,0,'Internal Flash'!$B$551:$S$551,'Internal Flash'!$A$552:$A$572,'Internal Flash'!$B$552:$S$572,'Main Injection'!X$129,'Main Injection'!$U132),'Internal Flash'!$B$390*-1)</f>
        <v>25</v>
      </c>
      <c r="Y132" s="5">
        <f>MIN(_xll.Interp2dTab(-1,0,'Internal Flash'!$B$551:$S$551,'Internal Flash'!$A$552:$A$572,'Internal Flash'!$B$552:$S$572,'Main Injection'!Y$129,'Main Injection'!$U132),'Internal Flash'!$B$390*-1)</f>
        <v>25</v>
      </c>
      <c r="Z132" s="5">
        <f>MIN(_xll.Interp2dTab(-1,0,'Internal Flash'!$B$551:$S$551,'Internal Flash'!$A$552:$A$572,'Internal Flash'!$B$552:$S$572,'Main Injection'!Z$129,'Main Injection'!$U132),'Internal Flash'!$B$390*-1)</f>
        <v>25</v>
      </c>
      <c r="AA132" s="5">
        <f>MIN(_xll.Interp2dTab(-1,0,'Internal Flash'!$B$551:$S$551,'Internal Flash'!$A$552:$A$572,'Internal Flash'!$B$552:$S$572,'Main Injection'!AA$129,'Main Injection'!$U132),'Internal Flash'!$B$390*-1)</f>
        <v>25</v>
      </c>
      <c r="AB132" s="5">
        <f>MIN(_xll.Interp2dTab(-1,0,'Internal Flash'!$B$551:$S$551,'Internal Flash'!$A$552:$A$572,'Internal Flash'!$B$552:$S$572,'Main Injection'!AB$129,'Main Injection'!$U132),'Internal Flash'!$B$390*-1)</f>
        <v>25</v>
      </c>
      <c r="AC132" s="5">
        <f>MIN(_xll.Interp2dTab(-1,0,'Internal Flash'!$B$551:$S$551,'Internal Flash'!$A$552:$A$572,'Internal Flash'!$B$552:$S$572,'Main Injection'!AC$129,'Main Injection'!$U132),'Internal Flash'!$B$390*-1)</f>
        <v>25</v>
      </c>
      <c r="AD132" s="5">
        <f>MIN(_xll.Interp2dTab(-1,0,'Internal Flash'!$B$551:$S$551,'Internal Flash'!$A$552:$A$572,'Internal Flash'!$B$552:$S$572,'Main Injection'!AD$129,'Main Injection'!$U132),'Internal Flash'!$B$390*-1)</f>
        <v>25</v>
      </c>
      <c r="AE132" s="5">
        <f>MIN(_xll.Interp2dTab(-1,0,'Internal Flash'!$B$551:$S$551,'Internal Flash'!$A$552:$A$572,'Internal Flash'!$B$552:$S$572,'Main Injection'!AE$129,'Main Injection'!$U132),'Internal Flash'!$B$390*-1)</f>
        <v>25</v>
      </c>
      <c r="AF132" s="5">
        <f>MIN(_xll.Interp2dTab(-1,0,'Internal Flash'!$B$551:$S$551,'Internal Flash'!$A$552:$A$572,'Internal Flash'!$B$552:$S$572,'Main Injection'!AF$129,'Main Injection'!$U132),'Internal Flash'!$B$390*-1)</f>
        <v>25</v>
      </c>
      <c r="AG132" s="5">
        <f>MIN(_xll.Interp2dTab(-1,0,'Internal Flash'!$B$551:$S$551,'Internal Flash'!$A$552:$A$572,'Internal Flash'!$B$552:$S$572,'Main Injection'!AG$129,'Main Injection'!$U132),'Internal Flash'!$B$390*-1)</f>
        <v>25</v>
      </c>
      <c r="AH132" s="5">
        <f>MIN(_xll.Interp2dTab(-1,0,'Internal Flash'!$B$551:$S$551,'Internal Flash'!$A$552:$A$572,'Internal Flash'!$B$552:$S$572,'Main Injection'!AH$129,'Main Injection'!$U132),'Internal Flash'!$B$390*-1)</f>
        <v>25</v>
      </c>
      <c r="AI132" s="5">
        <f>MIN(_xll.Interp2dTab(-1,0,'Internal Flash'!$B$551:$S$551,'Internal Flash'!$A$552:$A$572,'Internal Flash'!$B$552:$S$572,'Main Injection'!AI$129,'Main Injection'!$U132),'Internal Flash'!$B$390*-1)</f>
        <v>25</v>
      </c>
      <c r="AJ132" s="5">
        <f>MIN(_xll.Interp2dTab(-1,0,'Internal Flash'!$B$551:$S$551,'Internal Flash'!$A$552:$A$572,'Internal Flash'!$B$552:$S$572,'Main Injection'!AJ$129,'Main Injection'!$U132),'Internal Flash'!$B$390*-1)</f>
        <v>25</v>
      </c>
      <c r="AK132" s="5">
        <f>MIN(_xll.Interp2dTab(-1,0,'Internal Flash'!$B$551:$S$551,'Internal Flash'!$A$552:$A$572,'Internal Flash'!$B$552:$S$572,'Main Injection'!AK$129,'Main Injection'!$U132),'Internal Flash'!$B$390*-1)</f>
        <v>25</v>
      </c>
      <c r="AL132" s="5">
        <f>MIN(_xll.Interp2dTab(-1,0,'Internal Flash'!$B$551:$S$551,'Internal Flash'!$A$552:$A$572,'Internal Flash'!$B$552:$S$572,'Main Injection'!AL$129,'Main Injection'!$U132),'Internal Flash'!$B$390*-1)</f>
        <v>25</v>
      </c>
      <c r="AM132" s="16">
        <f t="shared" ref="AM132:AM149" si="82">AL132</f>
        <v>25</v>
      </c>
    </row>
    <row r="133" spans="1:39" s="5" customFormat="1" x14ac:dyDescent="0.25">
      <c r="A133" s="8">
        <f>'CSP5'!$A$172</f>
        <v>800</v>
      </c>
      <c r="B133" s="16">
        <f t="shared" si="78"/>
        <v>0</v>
      </c>
      <c r="C133" s="5">
        <f t="shared" ref="C133:R133" si="83">(C58-C33)-C108</f>
        <v>0</v>
      </c>
      <c r="D133" s="5">
        <f t="shared" si="83"/>
        <v>0</v>
      </c>
      <c r="E133" s="5">
        <f t="shared" si="83"/>
        <v>0</v>
      </c>
      <c r="F133" s="5">
        <f t="shared" si="83"/>
        <v>0</v>
      </c>
      <c r="G133" s="5">
        <f t="shared" si="83"/>
        <v>0</v>
      </c>
      <c r="H133" s="5">
        <f t="shared" si="83"/>
        <v>0</v>
      </c>
      <c r="I133" s="5">
        <f t="shared" si="83"/>
        <v>0</v>
      </c>
      <c r="J133" s="5">
        <f t="shared" si="83"/>
        <v>0</v>
      </c>
      <c r="K133" s="5">
        <f t="shared" si="83"/>
        <v>0</v>
      </c>
      <c r="L133" s="5">
        <f t="shared" si="83"/>
        <v>0</v>
      </c>
      <c r="M133" s="5">
        <f t="shared" si="83"/>
        <v>0</v>
      </c>
      <c r="N133" s="5">
        <f t="shared" si="83"/>
        <v>0</v>
      </c>
      <c r="O133" s="5">
        <f t="shared" si="83"/>
        <v>0</v>
      </c>
      <c r="P133" s="5">
        <f t="shared" si="83"/>
        <v>0</v>
      </c>
      <c r="Q133" s="5">
        <f t="shared" si="83"/>
        <v>0</v>
      </c>
      <c r="R133" s="5">
        <f t="shared" si="83"/>
        <v>0</v>
      </c>
      <c r="S133" s="16">
        <f t="shared" si="80"/>
        <v>0</v>
      </c>
      <c r="U133" s="8">
        <f>'CSP5'!$A$172</f>
        <v>800</v>
      </c>
      <c r="V133" s="16">
        <f t="shared" si="81"/>
        <v>25</v>
      </c>
      <c r="W133" s="5">
        <f>MIN(_xll.Interp2dTab(-1,0,'Internal Flash'!$B$551:$S$551,'Internal Flash'!$A$552:$A$572,'Internal Flash'!$B$552:$S$572,'Main Injection'!W$129,'Main Injection'!$U133),'Internal Flash'!$B$390*-1)</f>
        <v>25</v>
      </c>
      <c r="X133" s="5">
        <f>MIN(_xll.Interp2dTab(-1,0,'Internal Flash'!$B$551:$S$551,'Internal Flash'!$A$552:$A$572,'Internal Flash'!$B$552:$S$572,'Main Injection'!X$129,'Main Injection'!$U133),'Internal Flash'!$B$390*-1)</f>
        <v>25</v>
      </c>
      <c r="Y133" s="5">
        <f>MIN(_xll.Interp2dTab(-1,0,'Internal Flash'!$B$551:$S$551,'Internal Flash'!$A$552:$A$572,'Internal Flash'!$B$552:$S$572,'Main Injection'!Y$129,'Main Injection'!$U133),'Internal Flash'!$B$390*-1)</f>
        <v>25</v>
      </c>
      <c r="Z133" s="5">
        <f>MIN(_xll.Interp2dTab(-1,0,'Internal Flash'!$B$551:$S$551,'Internal Flash'!$A$552:$A$572,'Internal Flash'!$B$552:$S$572,'Main Injection'!Z$129,'Main Injection'!$U133),'Internal Flash'!$B$390*-1)</f>
        <v>25</v>
      </c>
      <c r="AA133" s="5">
        <f>MIN(_xll.Interp2dTab(-1,0,'Internal Flash'!$B$551:$S$551,'Internal Flash'!$A$552:$A$572,'Internal Flash'!$B$552:$S$572,'Main Injection'!AA$129,'Main Injection'!$U133),'Internal Flash'!$B$390*-1)</f>
        <v>25</v>
      </c>
      <c r="AB133" s="5">
        <f>MIN(_xll.Interp2dTab(-1,0,'Internal Flash'!$B$551:$S$551,'Internal Flash'!$A$552:$A$572,'Internal Flash'!$B$552:$S$572,'Main Injection'!AB$129,'Main Injection'!$U133),'Internal Flash'!$B$390*-1)</f>
        <v>25</v>
      </c>
      <c r="AC133" s="5">
        <f>MIN(_xll.Interp2dTab(-1,0,'Internal Flash'!$B$551:$S$551,'Internal Flash'!$A$552:$A$572,'Internal Flash'!$B$552:$S$572,'Main Injection'!AC$129,'Main Injection'!$U133),'Internal Flash'!$B$390*-1)</f>
        <v>25</v>
      </c>
      <c r="AD133" s="5">
        <f>MIN(_xll.Interp2dTab(-1,0,'Internal Flash'!$B$551:$S$551,'Internal Flash'!$A$552:$A$572,'Internal Flash'!$B$552:$S$572,'Main Injection'!AD$129,'Main Injection'!$U133),'Internal Flash'!$B$390*-1)</f>
        <v>25</v>
      </c>
      <c r="AE133" s="5">
        <f>MIN(_xll.Interp2dTab(-1,0,'Internal Flash'!$B$551:$S$551,'Internal Flash'!$A$552:$A$572,'Internal Flash'!$B$552:$S$572,'Main Injection'!AE$129,'Main Injection'!$U133),'Internal Flash'!$B$390*-1)</f>
        <v>25</v>
      </c>
      <c r="AF133" s="5">
        <f>MIN(_xll.Interp2dTab(-1,0,'Internal Flash'!$B$551:$S$551,'Internal Flash'!$A$552:$A$572,'Internal Flash'!$B$552:$S$572,'Main Injection'!AF$129,'Main Injection'!$U133),'Internal Flash'!$B$390*-1)</f>
        <v>25</v>
      </c>
      <c r="AG133" s="5">
        <f>MIN(_xll.Interp2dTab(-1,0,'Internal Flash'!$B$551:$S$551,'Internal Flash'!$A$552:$A$572,'Internal Flash'!$B$552:$S$572,'Main Injection'!AG$129,'Main Injection'!$U133),'Internal Flash'!$B$390*-1)</f>
        <v>25</v>
      </c>
      <c r="AH133" s="5">
        <f>MIN(_xll.Interp2dTab(-1,0,'Internal Flash'!$B$551:$S$551,'Internal Flash'!$A$552:$A$572,'Internal Flash'!$B$552:$S$572,'Main Injection'!AH$129,'Main Injection'!$U133),'Internal Flash'!$B$390*-1)</f>
        <v>25</v>
      </c>
      <c r="AI133" s="5">
        <f>MIN(_xll.Interp2dTab(-1,0,'Internal Flash'!$B$551:$S$551,'Internal Flash'!$A$552:$A$572,'Internal Flash'!$B$552:$S$572,'Main Injection'!AI$129,'Main Injection'!$U133),'Internal Flash'!$B$390*-1)</f>
        <v>25</v>
      </c>
      <c r="AJ133" s="5">
        <f>MIN(_xll.Interp2dTab(-1,0,'Internal Flash'!$B$551:$S$551,'Internal Flash'!$A$552:$A$572,'Internal Flash'!$B$552:$S$572,'Main Injection'!AJ$129,'Main Injection'!$U133),'Internal Flash'!$B$390*-1)</f>
        <v>25</v>
      </c>
      <c r="AK133" s="5">
        <f>MIN(_xll.Interp2dTab(-1,0,'Internal Flash'!$B$551:$S$551,'Internal Flash'!$A$552:$A$572,'Internal Flash'!$B$552:$S$572,'Main Injection'!AK$129,'Main Injection'!$U133),'Internal Flash'!$B$390*-1)</f>
        <v>25</v>
      </c>
      <c r="AL133" s="5">
        <f>MIN(_xll.Interp2dTab(-1,0,'Internal Flash'!$B$551:$S$551,'Internal Flash'!$A$552:$A$572,'Internal Flash'!$B$552:$S$572,'Main Injection'!AL$129,'Main Injection'!$U133),'Internal Flash'!$B$390*-1)</f>
        <v>25</v>
      </c>
      <c r="AM133" s="16">
        <f t="shared" si="82"/>
        <v>25</v>
      </c>
    </row>
    <row r="134" spans="1:39" s="5" customFormat="1" x14ac:dyDescent="0.25">
      <c r="A134" s="8">
        <f>'CSP5'!$A$173</f>
        <v>1000</v>
      </c>
      <c r="B134" s="16">
        <f t="shared" si="78"/>
        <v>0</v>
      </c>
      <c r="C134" s="5">
        <f t="shared" ref="C134:R134" si="84">(C59-C34)-C109</f>
        <v>0</v>
      </c>
      <c r="D134" s="5">
        <f t="shared" si="84"/>
        <v>0</v>
      </c>
      <c r="E134" s="5">
        <f t="shared" si="84"/>
        <v>0</v>
      </c>
      <c r="F134" s="5">
        <f t="shared" si="84"/>
        <v>0</v>
      </c>
      <c r="G134" s="5">
        <f t="shared" si="84"/>
        <v>0</v>
      </c>
      <c r="H134" s="5">
        <f t="shared" si="84"/>
        <v>0</v>
      </c>
      <c r="I134" s="5">
        <f t="shared" si="84"/>
        <v>0</v>
      </c>
      <c r="J134" s="5">
        <f t="shared" si="84"/>
        <v>0</v>
      </c>
      <c r="K134" s="5">
        <f t="shared" si="84"/>
        <v>0</v>
      </c>
      <c r="L134" s="5">
        <f t="shared" si="84"/>
        <v>0</v>
      </c>
      <c r="M134" s="5">
        <f t="shared" si="84"/>
        <v>0</v>
      </c>
      <c r="N134" s="5">
        <f t="shared" si="84"/>
        <v>0</v>
      </c>
      <c r="O134" s="5">
        <f t="shared" si="84"/>
        <v>0</v>
      </c>
      <c r="P134" s="5">
        <f t="shared" si="84"/>
        <v>0</v>
      </c>
      <c r="Q134" s="5">
        <f t="shared" si="84"/>
        <v>0</v>
      </c>
      <c r="R134" s="5">
        <f t="shared" si="84"/>
        <v>0</v>
      </c>
      <c r="S134" s="16">
        <f t="shared" si="80"/>
        <v>0</v>
      </c>
      <c r="U134" s="8">
        <f>'CSP5'!$A$173</f>
        <v>1000</v>
      </c>
      <c r="V134" s="16">
        <f t="shared" si="81"/>
        <v>25</v>
      </c>
      <c r="W134" s="5">
        <f>MIN(_xll.Interp2dTab(-1,0,'Internal Flash'!$B$551:$S$551,'Internal Flash'!$A$552:$A$572,'Internal Flash'!$B$552:$S$572,'Main Injection'!W$129,'Main Injection'!$U134),'Internal Flash'!$B$390*-1)</f>
        <v>25</v>
      </c>
      <c r="X134" s="5">
        <f>MIN(_xll.Interp2dTab(-1,0,'Internal Flash'!$B$551:$S$551,'Internal Flash'!$A$552:$A$572,'Internal Flash'!$B$552:$S$572,'Main Injection'!X$129,'Main Injection'!$U134),'Internal Flash'!$B$390*-1)</f>
        <v>25</v>
      </c>
      <c r="Y134" s="5">
        <f>MIN(_xll.Interp2dTab(-1,0,'Internal Flash'!$B$551:$S$551,'Internal Flash'!$A$552:$A$572,'Internal Flash'!$B$552:$S$572,'Main Injection'!Y$129,'Main Injection'!$U134),'Internal Flash'!$B$390*-1)</f>
        <v>25</v>
      </c>
      <c r="Z134" s="5">
        <f>MIN(_xll.Interp2dTab(-1,0,'Internal Flash'!$B$551:$S$551,'Internal Flash'!$A$552:$A$572,'Internal Flash'!$B$552:$S$572,'Main Injection'!Z$129,'Main Injection'!$U134),'Internal Flash'!$B$390*-1)</f>
        <v>25</v>
      </c>
      <c r="AA134" s="5">
        <f>MIN(_xll.Interp2dTab(-1,0,'Internal Flash'!$B$551:$S$551,'Internal Flash'!$A$552:$A$572,'Internal Flash'!$B$552:$S$572,'Main Injection'!AA$129,'Main Injection'!$U134),'Internal Flash'!$B$390*-1)</f>
        <v>25</v>
      </c>
      <c r="AB134" s="5">
        <f>MIN(_xll.Interp2dTab(-1,0,'Internal Flash'!$B$551:$S$551,'Internal Flash'!$A$552:$A$572,'Internal Flash'!$B$552:$S$572,'Main Injection'!AB$129,'Main Injection'!$U134),'Internal Flash'!$B$390*-1)</f>
        <v>25</v>
      </c>
      <c r="AC134" s="5">
        <f>MIN(_xll.Interp2dTab(-1,0,'Internal Flash'!$B$551:$S$551,'Internal Flash'!$A$552:$A$572,'Internal Flash'!$B$552:$S$572,'Main Injection'!AC$129,'Main Injection'!$U134),'Internal Flash'!$B$390*-1)</f>
        <v>25</v>
      </c>
      <c r="AD134" s="5">
        <f>MIN(_xll.Interp2dTab(-1,0,'Internal Flash'!$B$551:$S$551,'Internal Flash'!$A$552:$A$572,'Internal Flash'!$B$552:$S$572,'Main Injection'!AD$129,'Main Injection'!$U134),'Internal Flash'!$B$390*-1)</f>
        <v>25</v>
      </c>
      <c r="AE134" s="5">
        <f>MIN(_xll.Interp2dTab(-1,0,'Internal Flash'!$B$551:$S$551,'Internal Flash'!$A$552:$A$572,'Internal Flash'!$B$552:$S$572,'Main Injection'!AE$129,'Main Injection'!$U134),'Internal Flash'!$B$390*-1)</f>
        <v>25</v>
      </c>
      <c r="AF134" s="5">
        <f>MIN(_xll.Interp2dTab(-1,0,'Internal Flash'!$B$551:$S$551,'Internal Flash'!$A$552:$A$572,'Internal Flash'!$B$552:$S$572,'Main Injection'!AF$129,'Main Injection'!$U134),'Internal Flash'!$B$390*-1)</f>
        <v>25</v>
      </c>
      <c r="AG134" s="5">
        <f>MIN(_xll.Interp2dTab(-1,0,'Internal Flash'!$B$551:$S$551,'Internal Flash'!$A$552:$A$572,'Internal Flash'!$B$552:$S$572,'Main Injection'!AG$129,'Main Injection'!$U134),'Internal Flash'!$B$390*-1)</f>
        <v>25</v>
      </c>
      <c r="AH134" s="5">
        <f>MIN(_xll.Interp2dTab(-1,0,'Internal Flash'!$B$551:$S$551,'Internal Flash'!$A$552:$A$572,'Internal Flash'!$B$552:$S$572,'Main Injection'!AH$129,'Main Injection'!$U134),'Internal Flash'!$B$390*-1)</f>
        <v>25</v>
      </c>
      <c r="AI134" s="5">
        <f>MIN(_xll.Interp2dTab(-1,0,'Internal Flash'!$B$551:$S$551,'Internal Flash'!$A$552:$A$572,'Internal Flash'!$B$552:$S$572,'Main Injection'!AI$129,'Main Injection'!$U134),'Internal Flash'!$B$390*-1)</f>
        <v>25</v>
      </c>
      <c r="AJ134" s="5">
        <f>MIN(_xll.Interp2dTab(-1,0,'Internal Flash'!$B$551:$S$551,'Internal Flash'!$A$552:$A$572,'Internal Flash'!$B$552:$S$572,'Main Injection'!AJ$129,'Main Injection'!$U134),'Internal Flash'!$B$390*-1)</f>
        <v>25</v>
      </c>
      <c r="AK134" s="5">
        <f>MIN(_xll.Interp2dTab(-1,0,'Internal Flash'!$B$551:$S$551,'Internal Flash'!$A$552:$A$572,'Internal Flash'!$B$552:$S$572,'Main Injection'!AK$129,'Main Injection'!$U134),'Internal Flash'!$B$390*-1)</f>
        <v>25</v>
      </c>
      <c r="AL134" s="5">
        <f>MIN(_xll.Interp2dTab(-1,0,'Internal Flash'!$B$551:$S$551,'Internal Flash'!$A$552:$A$572,'Internal Flash'!$B$552:$S$572,'Main Injection'!AL$129,'Main Injection'!$U134),'Internal Flash'!$B$390*-1)</f>
        <v>25</v>
      </c>
      <c r="AM134" s="16">
        <f t="shared" si="82"/>
        <v>25</v>
      </c>
    </row>
    <row r="135" spans="1:39" s="5" customFormat="1" x14ac:dyDescent="0.25">
      <c r="A135" s="8">
        <f>'CSP5'!$A$174</f>
        <v>1200</v>
      </c>
      <c r="B135" s="16">
        <f t="shared" si="78"/>
        <v>0</v>
      </c>
      <c r="C135" s="5">
        <f t="shared" ref="C135:R135" si="85">(C60-C35)-C110</f>
        <v>0</v>
      </c>
      <c r="D135" s="5">
        <f t="shared" si="85"/>
        <v>0</v>
      </c>
      <c r="E135" s="5">
        <f t="shared" si="85"/>
        <v>0</v>
      </c>
      <c r="F135" s="5">
        <f t="shared" si="85"/>
        <v>0</v>
      </c>
      <c r="G135" s="5">
        <f t="shared" si="85"/>
        <v>0</v>
      </c>
      <c r="H135" s="5">
        <f t="shared" si="85"/>
        <v>0</v>
      </c>
      <c r="I135" s="5">
        <f t="shared" si="85"/>
        <v>0</v>
      </c>
      <c r="J135" s="5">
        <f t="shared" si="85"/>
        <v>0</v>
      </c>
      <c r="K135" s="5">
        <f t="shared" si="85"/>
        <v>0</v>
      </c>
      <c r="L135" s="5">
        <f t="shared" si="85"/>
        <v>0</v>
      </c>
      <c r="M135" s="5">
        <f t="shared" si="85"/>
        <v>0</v>
      </c>
      <c r="N135" s="5">
        <f t="shared" si="85"/>
        <v>0</v>
      </c>
      <c r="O135" s="5">
        <f t="shared" si="85"/>
        <v>0</v>
      </c>
      <c r="P135" s="5">
        <f t="shared" si="85"/>
        <v>0</v>
      </c>
      <c r="Q135" s="5">
        <f t="shared" si="85"/>
        <v>0</v>
      </c>
      <c r="R135" s="5">
        <f t="shared" si="85"/>
        <v>0</v>
      </c>
      <c r="S135" s="16">
        <f t="shared" si="80"/>
        <v>0</v>
      </c>
      <c r="U135" s="8">
        <f>'CSP5'!$A$174</f>
        <v>1200</v>
      </c>
      <c r="V135" s="16">
        <f t="shared" si="81"/>
        <v>25</v>
      </c>
      <c r="W135" s="5">
        <f>MIN(_xll.Interp2dTab(-1,0,'Internal Flash'!$B$551:$S$551,'Internal Flash'!$A$552:$A$572,'Internal Flash'!$B$552:$S$572,'Main Injection'!W$129,'Main Injection'!$U135),'Internal Flash'!$B$390*-1)</f>
        <v>25</v>
      </c>
      <c r="X135" s="5">
        <f>MIN(_xll.Interp2dTab(-1,0,'Internal Flash'!$B$551:$S$551,'Internal Flash'!$A$552:$A$572,'Internal Flash'!$B$552:$S$572,'Main Injection'!X$129,'Main Injection'!$U135),'Internal Flash'!$B$390*-1)</f>
        <v>25</v>
      </c>
      <c r="Y135" s="5">
        <f>MIN(_xll.Interp2dTab(-1,0,'Internal Flash'!$B$551:$S$551,'Internal Flash'!$A$552:$A$572,'Internal Flash'!$B$552:$S$572,'Main Injection'!Y$129,'Main Injection'!$U135),'Internal Flash'!$B$390*-1)</f>
        <v>25</v>
      </c>
      <c r="Z135" s="5">
        <f>MIN(_xll.Interp2dTab(-1,0,'Internal Flash'!$B$551:$S$551,'Internal Flash'!$A$552:$A$572,'Internal Flash'!$B$552:$S$572,'Main Injection'!Z$129,'Main Injection'!$U135),'Internal Flash'!$B$390*-1)</f>
        <v>25</v>
      </c>
      <c r="AA135" s="5">
        <f>MIN(_xll.Interp2dTab(-1,0,'Internal Flash'!$B$551:$S$551,'Internal Flash'!$A$552:$A$572,'Internal Flash'!$B$552:$S$572,'Main Injection'!AA$129,'Main Injection'!$U135),'Internal Flash'!$B$390*-1)</f>
        <v>25</v>
      </c>
      <c r="AB135" s="5">
        <f>MIN(_xll.Interp2dTab(-1,0,'Internal Flash'!$B$551:$S$551,'Internal Flash'!$A$552:$A$572,'Internal Flash'!$B$552:$S$572,'Main Injection'!AB$129,'Main Injection'!$U135),'Internal Flash'!$B$390*-1)</f>
        <v>25</v>
      </c>
      <c r="AC135" s="5">
        <f>MIN(_xll.Interp2dTab(-1,0,'Internal Flash'!$B$551:$S$551,'Internal Flash'!$A$552:$A$572,'Internal Flash'!$B$552:$S$572,'Main Injection'!AC$129,'Main Injection'!$U135),'Internal Flash'!$B$390*-1)</f>
        <v>25</v>
      </c>
      <c r="AD135" s="5">
        <f>MIN(_xll.Interp2dTab(-1,0,'Internal Flash'!$B$551:$S$551,'Internal Flash'!$A$552:$A$572,'Internal Flash'!$B$552:$S$572,'Main Injection'!AD$129,'Main Injection'!$U135),'Internal Flash'!$B$390*-1)</f>
        <v>25</v>
      </c>
      <c r="AE135" s="5">
        <f>MIN(_xll.Interp2dTab(-1,0,'Internal Flash'!$B$551:$S$551,'Internal Flash'!$A$552:$A$572,'Internal Flash'!$B$552:$S$572,'Main Injection'!AE$129,'Main Injection'!$U135),'Internal Flash'!$B$390*-1)</f>
        <v>25</v>
      </c>
      <c r="AF135" s="5">
        <f>MIN(_xll.Interp2dTab(-1,0,'Internal Flash'!$B$551:$S$551,'Internal Flash'!$A$552:$A$572,'Internal Flash'!$B$552:$S$572,'Main Injection'!AF$129,'Main Injection'!$U135),'Internal Flash'!$B$390*-1)</f>
        <v>25</v>
      </c>
      <c r="AG135" s="5">
        <f>MIN(_xll.Interp2dTab(-1,0,'Internal Flash'!$B$551:$S$551,'Internal Flash'!$A$552:$A$572,'Internal Flash'!$B$552:$S$572,'Main Injection'!AG$129,'Main Injection'!$U135),'Internal Flash'!$B$390*-1)</f>
        <v>25</v>
      </c>
      <c r="AH135" s="5">
        <f>MIN(_xll.Interp2dTab(-1,0,'Internal Flash'!$B$551:$S$551,'Internal Flash'!$A$552:$A$572,'Internal Flash'!$B$552:$S$572,'Main Injection'!AH$129,'Main Injection'!$U135),'Internal Flash'!$B$390*-1)</f>
        <v>25</v>
      </c>
      <c r="AI135" s="5">
        <f>MIN(_xll.Interp2dTab(-1,0,'Internal Flash'!$B$551:$S$551,'Internal Flash'!$A$552:$A$572,'Internal Flash'!$B$552:$S$572,'Main Injection'!AI$129,'Main Injection'!$U135),'Internal Flash'!$B$390*-1)</f>
        <v>25</v>
      </c>
      <c r="AJ135" s="5">
        <f>MIN(_xll.Interp2dTab(-1,0,'Internal Flash'!$B$551:$S$551,'Internal Flash'!$A$552:$A$572,'Internal Flash'!$B$552:$S$572,'Main Injection'!AJ$129,'Main Injection'!$U135),'Internal Flash'!$B$390*-1)</f>
        <v>25</v>
      </c>
      <c r="AK135" s="5">
        <f>MIN(_xll.Interp2dTab(-1,0,'Internal Flash'!$B$551:$S$551,'Internal Flash'!$A$552:$A$572,'Internal Flash'!$B$552:$S$572,'Main Injection'!AK$129,'Main Injection'!$U135),'Internal Flash'!$B$390*-1)</f>
        <v>25</v>
      </c>
      <c r="AL135" s="5">
        <f>MIN(_xll.Interp2dTab(-1,0,'Internal Flash'!$B$551:$S$551,'Internal Flash'!$A$552:$A$572,'Internal Flash'!$B$552:$S$572,'Main Injection'!AL$129,'Main Injection'!$U135),'Internal Flash'!$B$390*-1)</f>
        <v>25</v>
      </c>
      <c r="AM135" s="16">
        <f t="shared" si="82"/>
        <v>25</v>
      </c>
    </row>
    <row r="136" spans="1:39" s="5" customFormat="1" x14ac:dyDescent="0.25">
      <c r="A136" s="8">
        <f>'CSP5'!$A$175</f>
        <v>1400</v>
      </c>
      <c r="B136" s="16">
        <f t="shared" si="78"/>
        <v>0</v>
      </c>
      <c r="C136" s="5">
        <f t="shared" ref="C136:R136" si="86">(C61-C36)-C111</f>
        <v>0</v>
      </c>
      <c r="D136" s="5">
        <f t="shared" si="86"/>
        <v>0</v>
      </c>
      <c r="E136" s="5">
        <f t="shared" si="86"/>
        <v>0</v>
      </c>
      <c r="F136" s="5">
        <f t="shared" si="86"/>
        <v>0</v>
      </c>
      <c r="G136" s="5">
        <f t="shared" si="86"/>
        <v>0</v>
      </c>
      <c r="H136" s="5">
        <f t="shared" si="86"/>
        <v>0</v>
      </c>
      <c r="I136" s="5">
        <f t="shared" si="86"/>
        <v>0</v>
      </c>
      <c r="J136" s="5">
        <f t="shared" si="86"/>
        <v>0</v>
      </c>
      <c r="K136" s="5">
        <f t="shared" si="86"/>
        <v>0</v>
      </c>
      <c r="L136" s="5">
        <f t="shared" si="86"/>
        <v>0</v>
      </c>
      <c r="M136" s="5">
        <f t="shared" si="86"/>
        <v>0</v>
      </c>
      <c r="N136" s="5">
        <f t="shared" si="86"/>
        <v>0</v>
      </c>
      <c r="O136" s="5">
        <f t="shared" si="86"/>
        <v>0</v>
      </c>
      <c r="P136" s="5">
        <f t="shared" si="86"/>
        <v>0</v>
      </c>
      <c r="Q136" s="5">
        <f t="shared" si="86"/>
        <v>0</v>
      </c>
      <c r="R136" s="5">
        <f t="shared" si="86"/>
        <v>0</v>
      </c>
      <c r="S136" s="16">
        <f t="shared" si="80"/>
        <v>0</v>
      </c>
      <c r="U136" s="8">
        <f>'CSP5'!$A$175</f>
        <v>1400</v>
      </c>
      <c r="V136" s="16">
        <f t="shared" si="81"/>
        <v>25</v>
      </c>
      <c r="W136" s="5">
        <f>MIN(_xll.Interp2dTab(-1,0,'Internal Flash'!$B$551:$S$551,'Internal Flash'!$A$552:$A$572,'Internal Flash'!$B$552:$S$572,'Main Injection'!W$129,'Main Injection'!$U136),'Internal Flash'!$B$390*-1)</f>
        <v>25</v>
      </c>
      <c r="X136" s="5">
        <f>MIN(_xll.Interp2dTab(-1,0,'Internal Flash'!$B$551:$S$551,'Internal Flash'!$A$552:$A$572,'Internal Flash'!$B$552:$S$572,'Main Injection'!X$129,'Main Injection'!$U136),'Internal Flash'!$B$390*-1)</f>
        <v>25</v>
      </c>
      <c r="Y136" s="5">
        <f>MIN(_xll.Interp2dTab(-1,0,'Internal Flash'!$B$551:$S$551,'Internal Flash'!$A$552:$A$572,'Internal Flash'!$B$552:$S$572,'Main Injection'!Y$129,'Main Injection'!$U136),'Internal Flash'!$B$390*-1)</f>
        <v>25</v>
      </c>
      <c r="Z136" s="5">
        <f>MIN(_xll.Interp2dTab(-1,0,'Internal Flash'!$B$551:$S$551,'Internal Flash'!$A$552:$A$572,'Internal Flash'!$B$552:$S$572,'Main Injection'!Z$129,'Main Injection'!$U136),'Internal Flash'!$B$390*-1)</f>
        <v>25</v>
      </c>
      <c r="AA136" s="5">
        <f>MIN(_xll.Interp2dTab(-1,0,'Internal Flash'!$B$551:$S$551,'Internal Flash'!$A$552:$A$572,'Internal Flash'!$B$552:$S$572,'Main Injection'!AA$129,'Main Injection'!$U136),'Internal Flash'!$B$390*-1)</f>
        <v>25</v>
      </c>
      <c r="AB136" s="5">
        <f>MIN(_xll.Interp2dTab(-1,0,'Internal Flash'!$B$551:$S$551,'Internal Flash'!$A$552:$A$572,'Internal Flash'!$B$552:$S$572,'Main Injection'!AB$129,'Main Injection'!$U136),'Internal Flash'!$B$390*-1)</f>
        <v>25</v>
      </c>
      <c r="AC136" s="5">
        <f>MIN(_xll.Interp2dTab(-1,0,'Internal Flash'!$B$551:$S$551,'Internal Flash'!$A$552:$A$572,'Internal Flash'!$B$552:$S$572,'Main Injection'!AC$129,'Main Injection'!$U136),'Internal Flash'!$B$390*-1)</f>
        <v>25</v>
      </c>
      <c r="AD136" s="5">
        <f>MIN(_xll.Interp2dTab(-1,0,'Internal Flash'!$B$551:$S$551,'Internal Flash'!$A$552:$A$572,'Internal Flash'!$B$552:$S$572,'Main Injection'!AD$129,'Main Injection'!$U136),'Internal Flash'!$B$390*-1)</f>
        <v>25</v>
      </c>
      <c r="AE136" s="5">
        <f>MIN(_xll.Interp2dTab(-1,0,'Internal Flash'!$B$551:$S$551,'Internal Flash'!$A$552:$A$572,'Internal Flash'!$B$552:$S$572,'Main Injection'!AE$129,'Main Injection'!$U136),'Internal Flash'!$B$390*-1)</f>
        <v>25</v>
      </c>
      <c r="AF136" s="5">
        <f>MIN(_xll.Interp2dTab(-1,0,'Internal Flash'!$B$551:$S$551,'Internal Flash'!$A$552:$A$572,'Internal Flash'!$B$552:$S$572,'Main Injection'!AF$129,'Main Injection'!$U136),'Internal Flash'!$B$390*-1)</f>
        <v>25</v>
      </c>
      <c r="AG136" s="5">
        <f>MIN(_xll.Interp2dTab(-1,0,'Internal Flash'!$B$551:$S$551,'Internal Flash'!$A$552:$A$572,'Internal Flash'!$B$552:$S$572,'Main Injection'!AG$129,'Main Injection'!$U136),'Internal Flash'!$B$390*-1)</f>
        <v>25</v>
      </c>
      <c r="AH136" s="5">
        <f>MIN(_xll.Interp2dTab(-1,0,'Internal Flash'!$B$551:$S$551,'Internal Flash'!$A$552:$A$572,'Internal Flash'!$B$552:$S$572,'Main Injection'!AH$129,'Main Injection'!$U136),'Internal Flash'!$B$390*-1)</f>
        <v>25</v>
      </c>
      <c r="AI136" s="5">
        <f>MIN(_xll.Interp2dTab(-1,0,'Internal Flash'!$B$551:$S$551,'Internal Flash'!$A$552:$A$572,'Internal Flash'!$B$552:$S$572,'Main Injection'!AI$129,'Main Injection'!$U136),'Internal Flash'!$B$390*-1)</f>
        <v>25</v>
      </c>
      <c r="AJ136" s="5">
        <f>MIN(_xll.Interp2dTab(-1,0,'Internal Flash'!$B$551:$S$551,'Internal Flash'!$A$552:$A$572,'Internal Flash'!$B$552:$S$572,'Main Injection'!AJ$129,'Main Injection'!$U136),'Internal Flash'!$B$390*-1)</f>
        <v>25</v>
      </c>
      <c r="AK136" s="5">
        <f>MIN(_xll.Interp2dTab(-1,0,'Internal Flash'!$B$551:$S$551,'Internal Flash'!$A$552:$A$572,'Internal Flash'!$B$552:$S$572,'Main Injection'!AK$129,'Main Injection'!$U136),'Internal Flash'!$B$390*-1)</f>
        <v>25</v>
      </c>
      <c r="AL136" s="5">
        <f>MIN(_xll.Interp2dTab(-1,0,'Internal Flash'!$B$551:$S$551,'Internal Flash'!$A$552:$A$572,'Internal Flash'!$B$552:$S$572,'Main Injection'!AL$129,'Main Injection'!$U136),'Internal Flash'!$B$390*-1)</f>
        <v>25</v>
      </c>
      <c r="AM136" s="16">
        <f t="shared" si="82"/>
        <v>25</v>
      </c>
    </row>
    <row r="137" spans="1:39" s="5" customFormat="1" x14ac:dyDescent="0.25">
      <c r="A137" s="8">
        <f>'CSP5'!$A$176</f>
        <v>1550</v>
      </c>
      <c r="B137" s="16">
        <f t="shared" si="78"/>
        <v>0</v>
      </c>
      <c r="C137" s="5">
        <f t="shared" ref="C137:R137" si="87">(C62-C37)-C112</f>
        <v>0</v>
      </c>
      <c r="D137" s="5">
        <f t="shared" si="87"/>
        <v>0</v>
      </c>
      <c r="E137" s="5">
        <f t="shared" si="87"/>
        <v>0</v>
      </c>
      <c r="F137" s="5">
        <f t="shared" si="87"/>
        <v>0</v>
      </c>
      <c r="G137" s="5">
        <f t="shared" si="87"/>
        <v>0</v>
      </c>
      <c r="H137" s="5">
        <f t="shared" si="87"/>
        <v>0</v>
      </c>
      <c r="I137" s="5">
        <f t="shared" si="87"/>
        <v>0</v>
      </c>
      <c r="J137" s="5">
        <f t="shared" si="87"/>
        <v>0</v>
      </c>
      <c r="K137" s="5">
        <f t="shared" si="87"/>
        <v>0</v>
      </c>
      <c r="L137" s="5">
        <f t="shared" si="87"/>
        <v>0</v>
      </c>
      <c r="M137" s="5">
        <f t="shared" si="87"/>
        <v>0</v>
      </c>
      <c r="N137" s="5">
        <f t="shared" si="87"/>
        <v>0</v>
      </c>
      <c r="O137" s="5">
        <f t="shared" si="87"/>
        <v>0</v>
      </c>
      <c r="P137" s="5">
        <f t="shared" si="87"/>
        <v>0</v>
      </c>
      <c r="Q137" s="5">
        <f t="shared" si="87"/>
        <v>0</v>
      </c>
      <c r="R137" s="5">
        <f t="shared" si="87"/>
        <v>0</v>
      </c>
      <c r="S137" s="16">
        <f t="shared" si="80"/>
        <v>0</v>
      </c>
      <c r="U137" s="8">
        <f>'CSP5'!$A$176</f>
        <v>1550</v>
      </c>
      <c r="V137" s="16">
        <f t="shared" si="81"/>
        <v>25</v>
      </c>
      <c r="W137" s="5">
        <f>MIN(_xll.Interp2dTab(-1,0,'Internal Flash'!$B$551:$S$551,'Internal Flash'!$A$552:$A$572,'Internal Flash'!$B$552:$S$572,'Main Injection'!W$129,'Main Injection'!$U137),'Internal Flash'!$B$390*-1)</f>
        <v>25</v>
      </c>
      <c r="X137" s="5">
        <f>MIN(_xll.Interp2dTab(-1,0,'Internal Flash'!$B$551:$S$551,'Internal Flash'!$A$552:$A$572,'Internal Flash'!$B$552:$S$572,'Main Injection'!X$129,'Main Injection'!$U137),'Internal Flash'!$B$390*-1)</f>
        <v>25</v>
      </c>
      <c r="Y137" s="5">
        <f>MIN(_xll.Interp2dTab(-1,0,'Internal Flash'!$B$551:$S$551,'Internal Flash'!$A$552:$A$572,'Internal Flash'!$B$552:$S$572,'Main Injection'!Y$129,'Main Injection'!$U137),'Internal Flash'!$B$390*-1)</f>
        <v>25</v>
      </c>
      <c r="Z137" s="5">
        <f>MIN(_xll.Interp2dTab(-1,0,'Internal Flash'!$B$551:$S$551,'Internal Flash'!$A$552:$A$572,'Internal Flash'!$B$552:$S$572,'Main Injection'!Z$129,'Main Injection'!$U137),'Internal Flash'!$B$390*-1)</f>
        <v>25</v>
      </c>
      <c r="AA137" s="5">
        <f>MIN(_xll.Interp2dTab(-1,0,'Internal Flash'!$B$551:$S$551,'Internal Flash'!$A$552:$A$572,'Internal Flash'!$B$552:$S$572,'Main Injection'!AA$129,'Main Injection'!$U137),'Internal Flash'!$B$390*-1)</f>
        <v>25</v>
      </c>
      <c r="AB137" s="5">
        <f>MIN(_xll.Interp2dTab(-1,0,'Internal Flash'!$B$551:$S$551,'Internal Flash'!$A$552:$A$572,'Internal Flash'!$B$552:$S$572,'Main Injection'!AB$129,'Main Injection'!$U137),'Internal Flash'!$B$390*-1)</f>
        <v>25</v>
      </c>
      <c r="AC137" s="5">
        <f>MIN(_xll.Interp2dTab(-1,0,'Internal Flash'!$B$551:$S$551,'Internal Flash'!$A$552:$A$572,'Internal Flash'!$B$552:$S$572,'Main Injection'!AC$129,'Main Injection'!$U137),'Internal Flash'!$B$390*-1)</f>
        <v>25</v>
      </c>
      <c r="AD137" s="5">
        <f>MIN(_xll.Interp2dTab(-1,0,'Internal Flash'!$B$551:$S$551,'Internal Flash'!$A$552:$A$572,'Internal Flash'!$B$552:$S$572,'Main Injection'!AD$129,'Main Injection'!$U137),'Internal Flash'!$B$390*-1)</f>
        <v>25</v>
      </c>
      <c r="AE137" s="5">
        <f>MIN(_xll.Interp2dTab(-1,0,'Internal Flash'!$B$551:$S$551,'Internal Flash'!$A$552:$A$572,'Internal Flash'!$B$552:$S$572,'Main Injection'!AE$129,'Main Injection'!$U137),'Internal Flash'!$B$390*-1)</f>
        <v>25</v>
      </c>
      <c r="AF137" s="5">
        <f>MIN(_xll.Interp2dTab(-1,0,'Internal Flash'!$B$551:$S$551,'Internal Flash'!$A$552:$A$572,'Internal Flash'!$B$552:$S$572,'Main Injection'!AF$129,'Main Injection'!$U137),'Internal Flash'!$B$390*-1)</f>
        <v>25</v>
      </c>
      <c r="AG137" s="5">
        <f>MIN(_xll.Interp2dTab(-1,0,'Internal Flash'!$B$551:$S$551,'Internal Flash'!$A$552:$A$572,'Internal Flash'!$B$552:$S$572,'Main Injection'!AG$129,'Main Injection'!$U137),'Internal Flash'!$B$390*-1)</f>
        <v>25</v>
      </c>
      <c r="AH137" s="5">
        <f>MIN(_xll.Interp2dTab(-1,0,'Internal Flash'!$B$551:$S$551,'Internal Flash'!$A$552:$A$572,'Internal Flash'!$B$552:$S$572,'Main Injection'!AH$129,'Main Injection'!$U137),'Internal Flash'!$B$390*-1)</f>
        <v>25</v>
      </c>
      <c r="AI137" s="5">
        <f>MIN(_xll.Interp2dTab(-1,0,'Internal Flash'!$B$551:$S$551,'Internal Flash'!$A$552:$A$572,'Internal Flash'!$B$552:$S$572,'Main Injection'!AI$129,'Main Injection'!$U137),'Internal Flash'!$B$390*-1)</f>
        <v>25</v>
      </c>
      <c r="AJ137" s="5">
        <f>MIN(_xll.Interp2dTab(-1,0,'Internal Flash'!$B$551:$S$551,'Internal Flash'!$A$552:$A$572,'Internal Flash'!$B$552:$S$572,'Main Injection'!AJ$129,'Main Injection'!$U137),'Internal Flash'!$B$390*-1)</f>
        <v>25</v>
      </c>
      <c r="AK137" s="5">
        <f>MIN(_xll.Interp2dTab(-1,0,'Internal Flash'!$B$551:$S$551,'Internal Flash'!$A$552:$A$572,'Internal Flash'!$B$552:$S$572,'Main Injection'!AK$129,'Main Injection'!$U137),'Internal Flash'!$B$390*-1)</f>
        <v>25</v>
      </c>
      <c r="AL137" s="5">
        <f>MIN(_xll.Interp2dTab(-1,0,'Internal Flash'!$B$551:$S$551,'Internal Flash'!$A$552:$A$572,'Internal Flash'!$B$552:$S$572,'Main Injection'!AL$129,'Main Injection'!$U137),'Internal Flash'!$B$390*-1)</f>
        <v>25</v>
      </c>
      <c r="AM137" s="16">
        <f t="shared" si="82"/>
        <v>25</v>
      </c>
    </row>
    <row r="138" spans="1:39" s="5" customFormat="1" x14ac:dyDescent="0.25">
      <c r="A138" s="8">
        <f>'CSP5'!$A$177</f>
        <v>1700</v>
      </c>
      <c r="B138" s="16">
        <f t="shared" si="78"/>
        <v>0</v>
      </c>
      <c r="C138" s="5">
        <f t="shared" ref="C138:R138" si="88">(C63-C38)-C113</f>
        <v>0</v>
      </c>
      <c r="D138" s="5">
        <f t="shared" si="88"/>
        <v>0</v>
      </c>
      <c r="E138" s="5">
        <f t="shared" si="88"/>
        <v>0</v>
      </c>
      <c r="F138" s="5">
        <f t="shared" si="88"/>
        <v>0</v>
      </c>
      <c r="G138" s="5">
        <f t="shared" si="88"/>
        <v>0</v>
      </c>
      <c r="H138" s="5">
        <f t="shared" si="88"/>
        <v>0</v>
      </c>
      <c r="I138" s="5">
        <f t="shared" si="88"/>
        <v>0</v>
      </c>
      <c r="J138" s="5">
        <f t="shared" si="88"/>
        <v>0</v>
      </c>
      <c r="K138" s="5">
        <f t="shared" si="88"/>
        <v>0</v>
      </c>
      <c r="L138" s="5">
        <f t="shared" si="88"/>
        <v>0</v>
      </c>
      <c r="M138" s="5">
        <f t="shared" si="88"/>
        <v>0</v>
      </c>
      <c r="N138" s="5">
        <f t="shared" si="88"/>
        <v>0</v>
      </c>
      <c r="O138" s="5">
        <f t="shared" si="88"/>
        <v>0</v>
      </c>
      <c r="P138" s="5">
        <f t="shared" si="88"/>
        <v>0</v>
      </c>
      <c r="Q138" s="5">
        <f t="shared" si="88"/>
        <v>0</v>
      </c>
      <c r="R138" s="5">
        <f t="shared" si="88"/>
        <v>0</v>
      </c>
      <c r="S138" s="16">
        <f t="shared" si="80"/>
        <v>0</v>
      </c>
      <c r="U138" s="8">
        <f>'CSP5'!$A$177</f>
        <v>1700</v>
      </c>
      <c r="V138" s="16">
        <f t="shared" si="81"/>
        <v>25</v>
      </c>
      <c r="W138" s="5">
        <f>MIN(_xll.Interp2dTab(-1,0,'Internal Flash'!$B$551:$S$551,'Internal Flash'!$A$552:$A$572,'Internal Flash'!$B$552:$S$572,'Main Injection'!W$129,'Main Injection'!$U138),'Internal Flash'!$B$390*-1)</f>
        <v>25</v>
      </c>
      <c r="X138" s="5">
        <f>MIN(_xll.Interp2dTab(-1,0,'Internal Flash'!$B$551:$S$551,'Internal Flash'!$A$552:$A$572,'Internal Flash'!$B$552:$S$572,'Main Injection'!X$129,'Main Injection'!$U138),'Internal Flash'!$B$390*-1)</f>
        <v>25</v>
      </c>
      <c r="Y138" s="5">
        <f>MIN(_xll.Interp2dTab(-1,0,'Internal Flash'!$B$551:$S$551,'Internal Flash'!$A$552:$A$572,'Internal Flash'!$B$552:$S$572,'Main Injection'!Y$129,'Main Injection'!$U138),'Internal Flash'!$B$390*-1)</f>
        <v>25</v>
      </c>
      <c r="Z138" s="5">
        <f>MIN(_xll.Interp2dTab(-1,0,'Internal Flash'!$B$551:$S$551,'Internal Flash'!$A$552:$A$572,'Internal Flash'!$B$552:$S$572,'Main Injection'!Z$129,'Main Injection'!$U138),'Internal Flash'!$B$390*-1)</f>
        <v>25</v>
      </c>
      <c r="AA138" s="5">
        <f>MIN(_xll.Interp2dTab(-1,0,'Internal Flash'!$B$551:$S$551,'Internal Flash'!$A$552:$A$572,'Internal Flash'!$B$552:$S$572,'Main Injection'!AA$129,'Main Injection'!$U138),'Internal Flash'!$B$390*-1)</f>
        <v>25</v>
      </c>
      <c r="AB138" s="5">
        <f>MIN(_xll.Interp2dTab(-1,0,'Internal Flash'!$B$551:$S$551,'Internal Flash'!$A$552:$A$572,'Internal Flash'!$B$552:$S$572,'Main Injection'!AB$129,'Main Injection'!$U138),'Internal Flash'!$B$390*-1)</f>
        <v>25</v>
      </c>
      <c r="AC138" s="5">
        <f>MIN(_xll.Interp2dTab(-1,0,'Internal Flash'!$B$551:$S$551,'Internal Flash'!$A$552:$A$572,'Internal Flash'!$B$552:$S$572,'Main Injection'!AC$129,'Main Injection'!$U138),'Internal Flash'!$B$390*-1)</f>
        <v>25</v>
      </c>
      <c r="AD138" s="5">
        <f>MIN(_xll.Interp2dTab(-1,0,'Internal Flash'!$B$551:$S$551,'Internal Flash'!$A$552:$A$572,'Internal Flash'!$B$552:$S$572,'Main Injection'!AD$129,'Main Injection'!$U138),'Internal Flash'!$B$390*-1)</f>
        <v>25</v>
      </c>
      <c r="AE138" s="5">
        <f>MIN(_xll.Interp2dTab(-1,0,'Internal Flash'!$B$551:$S$551,'Internal Flash'!$A$552:$A$572,'Internal Flash'!$B$552:$S$572,'Main Injection'!AE$129,'Main Injection'!$U138),'Internal Flash'!$B$390*-1)</f>
        <v>25</v>
      </c>
      <c r="AF138" s="5">
        <f>MIN(_xll.Interp2dTab(-1,0,'Internal Flash'!$B$551:$S$551,'Internal Flash'!$A$552:$A$572,'Internal Flash'!$B$552:$S$572,'Main Injection'!AF$129,'Main Injection'!$U138),'Internal Flash'!$B$390*-1)</f>
        <v>25</v>
      </c>
      <c r="AG138" s="5">
        <f>MIN(_xll.Interp2dTab(-1,0,'Internal Flash'!$B$551:$S$551,'Internal Flash'!$A$552:$A$572,'Internal Flash'!$B$552:$S$572,'Main Injection'!AG$129,'Main Injection'!$U138),'Internal Flash'!$B$390*-1)</f>
        <v>25</v>
      </c>
      <c r="AH138" s="5">
        <f>MIN(_xll.Interp2dTab(-1,0,'Internal Flash'!$B$551:$S$551,'Internal Flash'!$A$552:$A$572,'Internal Flash'!$B$552:$S$572,'Main Injection'!AH$129,'Main Injection'!$U138),'Internal Flash'!$B$390*-1)</f>
        <v>25</v>
      </c>
      <c r="AI138" s="5">
        <f>MIN(_xll.Interp2dTab(-1,0,'Internal Flash'!$B$551:$S$551,'Internal Flash'!$A$552:$A$572,'Internal Flash'!$B$552:$S$572,'Main Injection'!AI$129,'Main Injection'!$U138),'Internal Flash'!$B$390*-1)</f>
        <v>25</v>
      </c>
      <c r="AJ138" s="5">
        <f>MIN(_xll.Interp2dTab(-1,0,'Internal Flash'!$B$551:$S$551,'Internal Flash'!$A$552:$A$572,'Internal Flash'!$B$552:$S$572,'Main Injection'!AJ$129,'Main Injection'!$U138),'Internal Flash'!$B$390*-1)</f>
        <v>25</v>
      </c>
      <c r="AK138" s="5">
        <f>MIN(_xll.Interp2dTab(-1,0,'Internal Flash'!$B$551:$S$551,'Internal Flash'!$A$552:$A$572,'Internal Flash'!$B$552:$S$572,'Main Injection'!AK$129,'Main Injection'!$U138),'Internal Flash'!$B$390*-1)</f>
        <v>25</v>
      </c>
      <c r="AL138" s="5">
        <f>MIN(_xll.Interp2dTab(-1,0,'Internal Flash'!$B$551:$S$551,'Internal Flash'!$A$552:$A$572,'Internal Flash'!$B$552:$S$572,'Main Injection'!AL$129,'Main Injection'!$U138),'Internal Flash'!$B$390*-1)</f>
        <v>25</v>
      </c>
      <c r="AM138" s="16">
        <f t="shared" si="82"/>
        <v>25</v>
      </c>
    </row>
    <row r="139" spans="1:39" s="5" customFormat="1" x14ac:dyDescent="0.25">
      <c r="A139" s="8">
        <f>'CSP5'!$A$178</f>
        <v>1800</v>
      </c>
      <c r="B139" s="16">
        <f t="shared" si="78"/>
        <v>0</v>
      </c>
      <c r="C139" s="5">
        <f t="shared" ref="C139:R139" si="89">(C64-C39)-C114</f>
        <v>0</v>
      </c>
      <c r="D139" s="5">
        <f t="shared" si="89"/>
        <v>0</v>
      </c>
      <c r="E139" s="5">
        <f t="shared" si="89"/>
        <v>0</v>
      </c>
      <c r="F139" s="5">
        <f t="shared" si="89"/>
        <v>0</v>
      </c>
      <c r="G139" s="5">
        <f t="shared" si="89"/>
        <v>0</v>
      </c>
      <c r="H139" s="5">
        <f t="shared" si="89"/>
        <v>0</v>
      </c>
      <c r="I139" s="5">
        <f t="shared" si="89"/>
        <v>0</v>
      </c>
      <c r="J139" s="5">
        <f t="shared" si="89"/>
        <v>0</v>
      </c>
      <c r="K139" s="5">
        <f t="shared" si="89"/>
        <v>0</v>
      </c>
      <c r="L139" s="5">
        <f t="shared" si="89"/>
        <v>0</v>
      </c>
      <c r="M139" s="5">
        <f t="shared" si="89"/>
        <v>0</v>
      </c>
      <c r="N139" s="5">
        <f t="shared" si="89"/>
        <v>0</v>
      </c>
      <c r="O139" s="5">
        <f t="shared" si="89"/>
        <v>0</v>
      </c>
      <c r="P139" s="5">
        <f t="shared" si="89"/>
        <v>0</v>
      </c>
      <c r="Q139" s="5">
        <f t="shared" si="89"/>
        <v>0</v>
      </c>
      <c r="R139" s="5">
        <f t="shared" si="89"/>
        <v>0</v>
      </c>
      <c r="S139" s="16">
        <f t="shared" si="80"/>
        <v>0</v>
      </c>
      <c r="U139" s="8">
        <f>'CSP5'!$A$178</f>
        <v>1800</v>
      </c>
      <c r="V139" s="16">
        <f t="shared" si="81"/>
        <v>25</v>
      </c>
      <c r="W139" s="5">
        <f>MIN(_xll.Interp2dTab(-1,0,'Internal Flash'!$B$551:$S$551,'Internal Flash'!$A$552:$A$572,'Internal Flash'!$B$552:$S$572,'Main Injection'!W$129,'Main Injection'!$U139),'Internal Flash'!$B$390*-1)</f>
        <v>25</v>
      </c>
      <c r="X139" s="5">
        <f>MIN(_xll.Interp2dTab(-1,0,'Internal Flash'!$B$551:$S$551,'Internal Flash'!$A$552:$A$572,'Internal Flash'!$B$552:$S$572,'Main Injection'!X$129,'Main Injection'!$U139),'Internal Flash'!$B$390*-1)</f>
        <v>25</v>
      </c>
      <c r="Y139" s="5">
        <f>MIN(_xll.Interp2dTab(-1,0,'Internal Flash'!$B$551:$S$551,'Internal Flash'!$A$552:$A$572,'Internal Flash'!$B$552:$S$572,'Main Injection'!Y$129,'Main Injection'!$U139),'Internal Flash'!$B$390*-1)</f>
        <v>25</v>
      </c>
      <c r="Z139" s="5">
        <f>MIN(_xll.Interp2dTab(-1,0,'Internal Flash'!$B$551:$S$551,'Internal Flash'!$A$552:$A$572,'Internal Flash'!$B$552:$S$572,'Main Injection'!Z$129,'Main Injection'!$U139),'Internal Flash'!$B$390*-1)</f>
        <v>25</v>
      </c>
      <c r="AA139" s="5">
        <f>MIN(_xll.Interp2dTab(-1,0,'Internal Flash'!$B$551:$S$551,'Internal Flash'!$A$552:$A$572,'Internal Flash'!$B$552:$S$572,'Main Injection'!AA$129,'Main Injection'!$U139),'Internal Flash'!$B$390*-1)</f>
        <v>25</v>
      </c>
      <c r="AB139" s="5">
        <f>MIN(_xll.Interp2dTab(-1,0,'Internal Flash'!$B$551:$S$551,'Internal Flash'!$A$552:$A$572,'Internal Flash'!$B$552:$S$572,'Main Injection'!AB$129,'Main Injection'!$U139),'Internal Flash'!$B$390*-1)</f>
        <v>25</v>
      </c>
      <c r="AC139" s="5">
        <f>MIN(_xll.Interp2dTab(-1,0,'Internal Flash'!$B$551:$S$551,'Internal Flash'!$A$552:$A$572,'Internal Flash'!$B$552:$S$572,'Main Injection'!AC$129,'Main Injection'!$U139),'Internal Flash'!$B$390*-1)</f>
        <v>25</v>
      </c>
      <c r="AD139" s="5">
        <f>MIN(_xll.Interp2dTab(-1,0,'Internal Flash'!$B$551:$S$551,'Internal Flash'!$A$552:$A$572,'Internal Flash'!$B$552:$S$572,'Main Injection'!AD$129,'Main Injection'!$U139),'Internal Flash'!$B$390*-1)</f>
        <v>25</v>
      </c>
      <c r="AE139" s="5">
        <f>MIN(_xll.Interp2dTab(-1,0,'Internal Flash'!$B$551:$S$551,'Internal Flash'!$A$552:$A$572,'Internal Flash'!$B$552:$S$572,'Main Injection'!AE$129,'Main Injection'!$U139),'Internal Flash'!$B$390*-1)</f>
        <v>25</v>
      </c>
      <c r="AF139" s="5">
        <f>MIN(_xll.Interp2dTab(-1,0,'Internal Flash'!$B$551:$S$551,'Internal Flash'!$A$552:$A$572,'Internal Flash'!$B$552:$S$572,'Main Injection'!AF$129,'Main Injection'!$U139),'Internal Flash'!$B$390*-1)</f>
        <v>25</v>
      </c>
      <c r="AG139" s="5">
        <f>MIN(_xll.Interp2dTab(-1,0,'Internal Flash'!$B$551:$S$551,'Internal Flash'!$A$552:$A$572,'Internal Flash'!$B$552:$S$572,'Main Injection'!AG$129,'Main Injection'!$U139),'Internal Flash'!$B$390*-1)</f>
        <v>25</v>
      </c>
      <c r="AH139" s="5">
        <f>MIN(_xll.Interp2dTab(-1,0,'Internal Flash'!$B$551:$S$551,'Internal Flash'!$A$552:$A$572,'Internal Flash'!$B$552:$S$572,'Main Injection'!AH$129,'Main Injection'!$U139),'Internal Flash'!$B$390*-1)</f>
        <v>25</v>
      </c>
      <c r="AI139" s="5">
        <f>MIN(_xll.Interp2dTab(-1,0,'Internal Flash'!$B$551:$S$551,'Internal Flash'!$A$552:$A$572,'Internal Flash'!$B$552:$S$572,'Main Injection'!AI$129,'Main Injection'!$U139),'Internal Flash'!$B$390*-1)</f>
        <v>25</v>
      </c>
      <c r="AJ139" s="5">
        <f>MIN(_xll.Interp2dTab(-1,0,'Internal Flash'!$B$551:$S$551,'Internal Flash'!$A$552:$A$572,'Internal Flash'!$B$552:$S$572,'Main Injection'!AJ$129,'Main Injection'!$U139),'Internal Flash'!$B$390*-1)</f>
        <v>25</v>
      </c>
      <c r="AK139" s="5">
        <f>MIN(_xll.Interp2dTab(-1,0,'Internal Flash'!$B$551:$S$551,'Internal Flash'!$A$552:$A$572,'Internal Flash'!$B$552:$S$572,'Main Injection'!AK$129,'Main Injection'!$U139),'Internal Flash'!$B$390*-1)</f>
        <v>25</v>
      </c>
      <c r="AL139" s="5">
        <f>MIN(_xll.Interp2dTab(-1,0,'Internal Flash'!$B$551:$S$551,'Internal Flash'!$A$552:$A$572,'Internal Flash'!$B$552:$S$572,'Main Injection'!AL$129,'Main Injection'!$U139),'Internal Flash'!$B$390*-1)</f>
        <v>25</v>
      </c>
      <c r="AM139" s="16">
        <f t="shared" si="82"/>
        <v>25</v>
      </c>
    </row>
    <row r="140" spans="1:39" s="5" customFormat="1" x14ac:dyDescent="0.25">
      <c r="A140" s="8">
        <f>'CSP5'!$A$179</f>
        <v>2000</v>
      </c>
      <c r="B140" s="16">
        <f t="shared" si="78"/>
        <v>0</v>
      </c>
      <c r="C140" s="5">
        <f t="shared" ref="C140:R140" si="90">(C65-C40)-C115</f>
        <v>0</v>
      </c>
      <c r="D140" s="5">
        <f t="shared" si="90"/>
        <v>0</v>
      </c>
      <c r="E140" s="5">
        <f t="shared" si="90"/>
        <v>0</v>
      </c>
      <c r="F140" s="5">
        <f t="shared" si="90"/>
        <v>0</v>
      </c>
      <c r="G140" s="5">
        <f t="shared" si="90"/>
        <v>0</v>
      </c>
      <c r="H140" s="5">
        <f t="shared" si="90"/>
        <v>0</v>
      </c>
      <c r="I140" s="5">
        <f t="shared" si="90"/>
        <v>0</v>
      </c>
      <c r="J140" s="5">
        <f t="shared" si="90"/>
        <v>0</v>
      </c>
      <c r="K140" s="5">
        <f t="shared" si="90"/>
        <v>0</v>
      </c>
      <c r="L140" s="5">
        <f t="shared" si="90"/>
        <v>0</v>
      </c>
      <c r="M140" s="5">
        <f t="shared" si="90"/>
        <v>0</v>
      </c>
      <c r="N140" s="5">
        <f t="shared" si="90"/>
        <v>0</v>
      </c>
      <c r="O140" s="5">
        <f t="shared" si="90"/>
        <v>0</v>
      </c>
      <c r="P140" s="5">
        <f t="shared" si="90"/>
        <v>0</v>
      </c>
      <c r="Q140" s="5">
        <f t="shared" si="90"/>
        <v>0</v>
      </c>
      <c r="R140" s="5">
        <f t="shared" si="90"/>
        <v>0</v>
      </c>
      <c r="S140" s="16">
        <f t="shared" si="80"/>
        <v>0</v>
      </c>
      <c r="U140" s="8">
        <f>'CSP5'!$A$179</f>
        <v>2000</v>
      </c>
      <c r="V140" s="16">
        <f t="shared" si="81"/>
        <v>25</v>
      </c>
      <c r="W140" s="5">
        <f>MIN(_xll.Interp2dTab(-1,0,'Internal Flash'!$B$551:$S$551,'Internal Flash'!$A$552:$A$572,'Internal Flash'!$B$552:$S$572,'Main Injection'!W$129,'Main Injection'!$U140),'Internal Flash'!$B$390*-1)</f>
        <v>25</v>
      </c>
      <c r="X140" s="5">
        <f>MIN(_xll.Interp2dTab(-1,0,'Internal Flash'!$B$551:$S$551,'Internal Flash'!$A$552:$A$572,'Internal Flash'!$B$552:$S$572,'Main Injection'!X$129,'Main Injection'!$U140),'Internal Flash'!$B$390*-1)</f>
        <v>25</v>
      </c>
      <c r="Y140" s="5">
        <f>MIN(_xll.Interp2dTab(-1,0,'Internal Flash'!$B$551:$S$551,'Internal Flash'!$A$552:$A$572,'Internal Flash'!$B$552:$S$572,'Main Injection'!Y$129,'Main Injection'!$U140),'Internal Flash'!$B$390*-1)</f>
        <v>25</v>
      </c>
      <c r="Z140" s="5">
        <f>MIN(_xll.Interp2dTab(-1,0,'Internal Flash'!$B$551:$S$551,'Internal Flash'!$A$552:$A$572,'Internal Flash'!$B$552:$S$572,'Main Injection'!Z$129,'Main Injection'!$U140),'Internal Flash'!$B$390*-1)</f>
        <v>25</v>
      </c>
      <c r="AA140" s="5">
        <f>MIN(_xll.Interp2dTab(-1,0,'Internal Flash'!$B$551:$S$551,'Internal Flash'!$A$552:$A$572,'Internal Flash'!$B$552:$S$572,'Main Injection'!AA$129,'Main Injection'!$U140),'Internal Flash'!$B$390*-1)</f>
        <v>25</v>
      </c>
      <c r="AB140" s="5">
        <f>MIN(_xll.Interp2dTab(-1,0,'Internal Flash'!$B$551:$S$551,'Internal Flash'!$A$552:$A$572,'Internal Flash'!$B$552:$S$572,'Main Injection'!AB$129,'Main Injection'!$U140),'Internal Flash'!$B$390*-1)</f>
        <v>25</v>
      </c>
      <c r="AC140" s="5">
        <f>MIN(_xll.Interp2dTab(-1,0,'Internal Flash'!$B$551:$S$551,'Internal Flash'!$A$552:$A$572,'Internal Flash'!$B$552:$S$572,'Main Injection'!AC$129,'Main Injection'!$U140),'Internal Flash'!$B$390*-1)</f>
        <v>25</v>
      </c>
      <c r="AD140" s="5">
        <f>MIN(_xll.Interp2dTab(-1,0,'Internal Flash'!$B$551:$S$551,'Internal Flash'!$A$552:$A$572,'Internal Flash'!$B$552:$S$572,'Main Injection'!AD$129,'Main Injection'!$U140),'Internal Flash'!$B$390*-1)</f>
        <v>25</v>
      </c>
      <c r="AE140" s="5">
        <f>MIN(_xll.Interp2dTab(-1,0,'Internal Flash'!$B$551:$S$551,'Internal Flash'!$A$552:$A$572,'Internal Flash'!$B$552:$S$572,'Main Injection'!AE$129,'Main Injection'!$U140),'Internal Flash'!$B$390*-1)</f>
        <v>25</v>
      </c>
      <c r="AF140" s="5">
        <f>MIN(_xll.Interp2dTab(-1,0,'Internal Flash'!$B$551:$S$551,'Internal Flash'!$A$552:$A$572,'Internal Flash'!$B$552:$S$572,'Main Injection'!AF$129,'Main Injection'!$U140),'Internal Flash'!$B$390*-1)</f>
        <v>25</v>
      </c>
      <c r="AG140" s="5">
        <f>MIN(_xll.Interp2dTab(-1,0,'Internal Flash'!$B$551:$S$551,'Internal Flash'!$A$552:$A$572,'Internal Flash'!$B$552:$S$572,'Main Injection'!AG$129,'Main Injection'!$U140),'Internal Flash'!$B$390*-1)</f>
        <v>25</v>
      </c>
      <c r="AH140" s="5">
        <f>MIN(_xll.Interp2dTab(-1,0,'Internal Flash'!$B$551:$S$551,'Internal Flash'!$A$552:$A$572,'Internal Flash'!$B$552:$S$572,'Main Injection'!AH$129,'Main Injection'!$U140),'Internal Flash'!$B$390*-1)</f>
        <v>25</v>
      </c>
      <c r="AI140" s="5">
        <f>MIN(_xll.Interp2dTab(-1,0,'Internal Flash'!$B$551:$S$551,'Internal Flash'!$A$552:$A$572,'Internal Flash'!$B$552:$S$572,'Main Injection'!AI$129,'Main Injection'!$U140),'Internal Flash'!$B$390*-1)</f>
        <v>25</v>
      </c>
      <c r="AJ140" s="5">
        <f>MIN(_xll.Interp2dTab(-1,0,'Internal Flash'!$B$551:$S$551,'Internal Flash'!$A$552:$A$572,'Internal Flash'!$B$552:$S$572,'Main Injection'!AJ$129,'Main Injection'!$U140),'Internal Flash'!$B$390*-1)</f>
        <v>25</v>
      </c>
      <c r="AK140" s="5">
        <f>MIN(_xll.Interp2dTab(-1,0,'Internal Flash'!$B$551:$S$551,'Internal Flash'!$A$552:$A$572,'Internal Flash'!$B$552:$S$572,'Main Injection'!AK$129,'Main Injection'!$U140),'Internal Flash'!$B$390*-1)</f>
        <v>25</v>
      </c>
      <c r="AL140" s="5">
        <f>MIN(_xll.Interp2dTab(-1,0,'Internal Flash'!$B$551:$S$551,'Internal Flash'!$A$552:$A$572,'Internal Flash'!$B$552:$S$572,'Main Injection'!AL$129,'Main Injection'!$U140),'Internal Flash'!$B$390*-1)</f>
        <v>25</v>
      </c>
      <c r="AM140" s="16">
        <f t="shared" si="82"/>
        <v>25</v>
      </c>
    </row>
    <row r="141" spans="1:39" s="5" customFormat="1" x14ac:dyDescent="0.25">
      <c r="A141" s="8">
        <f>'CSP5'!$A$180</f>
        <v>2200</v>
      </c>
      <c r="B141" s="16">
        <f t="shared" si="78"/>
        <v>0</v>
      </c>
      <c r="C141" s="5">
        <f t="shared" ref="C141:R141" si="91">(C66-C41)-C116</f>
        <v>0</v>
      </c>
      <c r="D141" s="5">
        <f t="shared" si="91"/>
        <v>0</v>
      </c>
      <c r="E141" s="5">
        <f t="shared" si="91"/>
        <v>0</v>
      </c>
      <c r="F141" s="5">
        <f t="shared" si="91"/>
        <v>0</v>
      </c>
      <c r="G141" s="5">
        <f t="shared" si="91"/>
        <v>0</v>
      </c>
      <c r="H141" s="5">
        <f t="shared" si="91"/>
        <v>0</v>
      </c>
      <c r="I141" s="5">
        <f t="shared" si="91"/>
        <v>0</v>
      </c>
      <c r="J141" s="5">
        <f t="shared" si="91"/>
        <v>0</v>
      </c>
      <c r="K141" s="5">
        <f t="shared" si="91"/>
        <v>0</v>
      </c>
      <c r="L141" s="5">
        <f t="shared" si="91"/>
        <v>0</v>
      </c>
      <c r="M141" s="5">
        <f t="shared" si="91"/>
        <v>0</v>
      </c>
      <c r="N141" s="5">
        <f t="shared" si="91"/>
        <v>0</v>
      </c>
      <c r="O141" s="5">
        <f t="shared" si="91"/>
        <v>0</v>
      </c>
      <c r="P141" s="5">
        <f t="shared" si="91"/>
        <v>0</v>
      </c>
      <c r="Q141" s="5">
        <f t="shared" si="91"/>
        <v>0</v>
      </c>
      <c r="R141" s="5">
        <f t="shared" si="91"/>
        <v>0</v>
      </c>
      <c r="S141" s="16">
        <f t="shared" si="80"/>
        <v>0</v>
      </c>
      <c r="U141" s="8">
        <f>'CSP5'!$A$180</f>
        <v>2200</v>
      </c>
      <c r="V141" s="16">
        <f t="shared" si="81"/>
        <v>25</v>
      </c>
      <c r="W141" s="5">
        <f>MIN(_xll.Interp2dTab(-1,0,'Internal Flash'!$B$551:$S$551,'Internal Flash'!$A$552:$A$572,'Internal Flash'!$B$552:$S$572,'Main Injection'!W$129,'Main Injection'!$U141),'Internal Flash'!$B$390*-1)</f>
        <v>25</v>
      </c>
      <c r="X141" s="5">
        <f>MIN(_xll.Interp2dTab(-1,0,'Internal Flash'!$B$551:$S$551,'Internal Flash'!$A$552:$A$572,'Internal Flash'!$B$552:$S$572,'Main Injection'!X$129,'Main Injection'!$U141),'Internal Flash'!$B$390*-1)</f>
        <v>25</v>
      </c>
      <c r="Y141" s="5">
        <f>MIN(_xll.Interp2dTab(-1,0,'Internal Flash'!$B$551:$S$551,'Internal Flash'!$A$552:$A$572,'Internal Flash'!$B$552:$S$572,'Main Injection'!Y$129,'Main Injection'!$U141),'Internal Flash'!$B$390*-1)</f>
        <v>25</v>
      </c>
      <c r="Z141" s="5">
        <f>MIN(_xll.Interp2dTab(-1,0,'Internal Flash'!$B$551:$S$551,'Internal Flash'!$A$552:$A$572,'Internal Flash'!$B$552:$S$572,'Main Injection'!Z$129,'Main Injection'!$U141),'Internal Flash'!$B$390*-1)</f>
        <v>25</v>
      </c>
      <c r="AA141" s="5">
        <f>MIN(_xll.Interp2dTab(-1,0,'Internal Flash'!$B$551:$S$551,'Internal Flash'!$A$552:$A$572,'Internal Flash'!$B$552:$S$572,'Main Injection'!AA$129,'Main Injection'!$U141),'Internal Flash'!$B$390*-1)</f>
        <v>25</v>
      </c>
      <c r="AB141" s="5">
        <f>MIN(_xll.Interp2dTab(-1,0,'Internal Flash'!$B$551:$S$551,'Internal Flash'!$A$552:$A$572,'Internal Flash'!$B$552:$S$572,'Main Injection'!AB$129,'Main Injection'!$U141),'Internal Flash'!$B$390*-1)</f>
        <v>25</v>
      </c>
      <c r="AC141" s="5">
        <f>MIN(_xll.Interp2dTab(-1,0,'Internal Flash'!$B$551:$S$551,'Internal Flash'!$A$552:$A$572,'Internal Flash'!$B$552:$S$572,'Main Injection'!AC$129,'Main Injection'!$U141),'Internal Flash'!$B$390*-1)</f>
        <v>25</v>
      </c>
      <c r="AD141" s="5">
        <f>MIN(_xll.Interp2dTab(-1,0,'Internal Flash'!$B$551:$S$551,'Internal Flash'!$A$552:$A$572,'Internal Flash'!$B$552:$S$572,'Main Injection'!AD$129,'Main Injection'!$U141),'Internal Flash'!$B$390*-1)</f>
        <v>25</v>
      </c>
      <c r="AE141" s="5">
        <f>MIN(_xll.Interp2dTab(-1,0,'Internal Flash'!$B$551:$S$551,'Internal Flash'!$A$552:$A$572,'Internal Flash'!$B$552:$S$572,'Main Injection'!AE$129,'Main Injection'!$U141),'Internal Flash'!$B$390*-1)</f>
        <v>25</v>
      </c>
      <c r="AF141" s="5">
        <f>MIN(_xll.Interp2dTab(-1,0,'Internal Flash'!$B$551:$S$551,'Internal Flash'!$A$552:$A$572,'Internal Flash'!$B$552:$S$572,'Main Injection'!AF$129,'Main Injection'!$U141),'Internal Flash'!$B$390*-1)</f>
        <v>25</v>
      </c>
      <c r="AG141" s="5">
        <f>MIN(_xll.Interp2dTab(-1,0,'Internal Flash'!$B$551:$S$551,'Internal Flash'!$A$552:$A$572,'Internal Flash'!$B$552:$S$572,'Main Injection'!AG$129,'Main Injection'!$U141),'Internal Flash'!$B$390*-1)</f>
        <v>25</v>
      </c>
      <c r="AH141" s="5">
        <f>MIN(_xll.Interp2dTab(-1,0,'Internal Flash'!$B$551:$S$551,'Internal Flash'!$A$552:$A$572,'Internal Flash'!$B$552:$S$572,'Main Injection'!AH$129,'Main Injection'!$U141),'Internal Flash'!$B$390*-1)</f>
        <v>25</v>
      </c>
      <c r="AI141" s="5">
        <f>MIN(_xll.Interp2dTab(-1,0,'Internal Flash'!$B$551:$S$551,'Internal Flash'!$A$552:$A$572,'Internal Flash'!$B$552:$S$572,'Main Injection'!AI$129,'Main Injection'!$U141),'Internal Flash'!$B$390*-1)</f>
        <v>25</v>
      </c>
      <c r="AJ141" s="5">
        <f>MIN(_xll.Interp2dTab(-1,0,'Internal Flash'!$B$551:$S$551,'Internal Flash'!$A$552:$A$572,'Internal Flash'!$B$552:$S$572,'Main Injection'!AJ$129,'Main Injection'!$U141),'Internal Flash'!$B$390*-1)</f>
        <v>25</v>
      </c>
      <c r="AK141" s="5">
        <f>MIN(_xll.Interp2dTab(-1,0,'Internal Flash'!$B$551:$S$551,'Internal Flash'!$A$552:$A$572,'Internal Flash'!$B$552:$S$572,'Main Injection'!AK$129,'Main Injection'!$U141),'Internal Flash'!$B$390*-1)</f>
        <v>25</v>
      </c>
      <c r="AL141" s="5">
        <f>MIN(_xll.Interp2dTab(-1,0,'Internal Flash'!$B$551:$S$551,'Internal Flash'!$A$552:$A$572,'Internal Flash'!$B$552:$S$572,'Main Injection'!AL$129,'Main Injection'!$U141),'Internal Flash'!$B$390*-1)</f>
        <v>25</v>
      </c>
      <c r="AM141" s="16">
        <f t="shared" si="82"/>
        <v>25</v>
      </c>
    </row>
    <row r="142" spans="1:39" s="5" customFormat="1" x14ac:dyDescent="0.25">
      <c r="A142" s="8">
        <f>'CSP5'!$A$181</f>
        <v>2400</v>
      </c>
      <c r="B142" s="16">
        <f t="shared" si="78"/>
        <v>0</v>
      </c>
      <c r="C142" s="5">
        <f t="shared" ref="C142:R142" si="92">(C67-C42)-C117</f>
        <v>0</v>
      </c>
      <c r="D142" s="5">
        <f t="shared" si="92"/>
        <v>0</v>
      </c>
      <c r="E142" s="5">
        <f t="shared" si="92"/>
        <v>0</v>
      </c>
      <c r="F142" s="5">
        <f t="shared" si="92"/>
        <v>0</v>
      </c>
      <c r="G142" s="5">
        <f t="shared" si="92"/>
        <v>0</v>
      </c>
      <c r="H142" s="5">
        <f t="shared" si="92"/>
        <v>0</v>
      </c>
      <c r="I142" s="5">
        <f t="shared" si="92"/>
        <v>0</v>
      </c>
      <c r="J142" s="5">
        <f t="shared" si="92"/>
        <v>0</v>
      </c>
      <c r="K142" s="5">
        <f t="shared" si="92"/>
        <v>0</v>
      </c>
      <c r="L142" s="5">
        <f t="shared" si="92"/>
        <v>0</v>
      </c>
      <c r="M142" s="5">
        <f t="shared" si="92"/>
        <v>0</v>
      </c>
      <c r="N142" s="5">
        <f t="shared" si="92"/>
        <v>0</v>
      </c>
      <c r="O142" s="5">
        <f t="shared" si="92"/>
        <v>0</v>
      </c>
      <c r="P142" s="5">
        <f t="shared" si="92"/>
        <v>0</v>
      </c>
      <c r="Q142" s="5">
        <f t="shared" si="92"/>
        <v>0</v>
      </c>
      <c r="R142" s="5">
        <f t="shared" si="92"/>
        <v>0</v>
      </c>
      <c r="S142" s="16">
        <f t="shared" si="80"/>
        <v>0</v>
      </c>
      <c r="U142" s="8">
        <f>'CSP5'!$A$181</f>
        <v>2400</v>
      </c>
      <c r="V142" s="16">
        <f t="shared" si="81"/>
        <v>25</v>
      </c>
      <c r="W142" s="5">
        <f>MIN(_xll.Interp2dTab(-1,0,'Internal Flash'!$B$551:$S$551,'Internal Flash'!$A$552:$A$572,'Internal Flash'!$B$552:$S$572,'Main Injection'!W$129,'Main Injection'!$U142),'Internal Flash'!$B$390*-1)</f>
        <v>25</v>
      </c>
      <c r="X142" s="5">
        <f>MIN(_xll.Interp2dTab(-1,0,'Internal Flash'!$B$551:$S$551,'Internal Flash'!$A$552:$A$572,'Internal Flash'!$B$552:$S$572,'Main Injection'!X$129,'Main Injection'!$U142),'Internal Flash'!$B$390*-1)</f>
        <v>25</v>
      </c>
      <c r="Y142" s="5">
        <f>MIN(_xll.Interp2dTab(-1,0,'Internal Flash'!$B$551:$S$551,'Internal Flash'!$A$552:$A$572,'Internal Flash'!$B$552:$S$572,'Main Injection'!Y$129,'Main Injection'!$U142),'Internal Flash'!$B$390*-1)</f>
        <v>25</v>
      </c>
      <c r="Z142" s="5">
        <f>MIN(_xll.Interp2dTab(-1,0,'Internal Flash'!$B$551:$S$551,'Internal Flash'!$A$552:$A$572,'Internal Flash'!$B$552:$S$572,'Main Injection'!Z$129,'Main Injection'!$U142),'Internal Flash'!$B$390*-1)</f>
        <v>25</v>
      </c>
      <c r="AA142" s="5">
        <f>MIN(_xll.Interp2dTab(-1,0,'Internal Flash'!$B$551:$S$551,'Internal Flash'!$A$552:$A$572,'Internal Flash'!$B$552:$S$572,'Main Injection'!AA$129,'Main Injection'!$U142),'Internal Flash'!$B$390*-1)</f>
        <v>25</v>
      </c>
      <c r="AB142" s="5">
        <f>MIN(_xll.Interp2dTab(-1,0,'Internal Flash'!$B$551:$S$551,'Internal Flash'!$A$552:$A$572,'Internal Flash'!$B$552:$S$572,'Main Injection'!AB$129,'Main Injection'!$U142),'Internal Flash'!$B$390*-1)</f>
        <v>25</v>
      </c>
      <c r="AC142" s="5">
        <f>MIN(_xll.Interp2dTab(-1,0,'Internal Flash'!$B$551:$S$551,'Internal Flash'!$A$552:$A$572,'Internal Flash'!$B$552:$S$572,'Main Injection'!AC$129,'Main Injection'!$U142),'Internal Flash'!$B$390*-1)</f>
        <v>25</v>
      </c>
      <c r="AD142" s="5">
        <f>MIN(_xll.Interp2dTab(-1,0,'Internal Flash'!$B$551:$S$551,'Internal Flash'!$A$552:$A$572,'Internal Flash'!$B$552:$S$572,'Main Injection'!AD$129,'Main Injection'!$U142),'Internal Flash'!$B$390*-1)</f>
        <v>25</v>
      </c>
      <c r="AE142" s="5">
        <f>MIN(_xll.Interp2dTab(-1,0,'Internal Flash'!$B$551:$S$551,'Internal Flash'!$A$552:$A$572,'Internal Flash'!$B$552:$S$572,'Main Injection'!AE$129,'Main Injection'!$U142),'Internal Flash'!$B$390*-1)</f>
        <v>25</v>
      </c>
      <c r="AF142" s="5">
        <f>MIN(_xll.Interp2dTab(-1,0,'Internal Flash'!$B$551:$S$551,'Internal Flash'!$A$552:$A$572,'Internal Flash'!$B$552:$S$572,'Main Injection'!AF$129,'Main Injection'!$U142),'Internal Flash'!$B$390*-1)</f>
        <v>25</v>
      </c>
      <c r="AG142" s="5">
        <f>MIN(_xll.Interp2dTab(-1,0,'Internal Flash'!$B$551:$S$551,'Internal Flash'!$A$552:$A$572,'Internal Flash'!$B$552:$S$572,'Main Injection'!AG$129,'Main Injection'!$U142),'Internal Flash'!$B$390*-1)</f>
        <v>25</v>
      </c>
      <c r="AH142" s="5">
        <f>MIN(_xll.Interp2dTab(-1,0,'Internal Flash'!$B$551:$S$551,'Internal Flash'!$A$552:$A$572,'Internal Flash'!$B$552:$S$572,'Main Injection'!AH$129,'Main Injection'!$U142),'Internal Flash'!$B$390*-1)</f>
        <v>25</v>
      </c>
      <c r="AI142" s="5">
        <f>MIN(_xll.Interp2dTab(-1,0,'Internal Flash'!$B$551:$S$551,'Internal Flash'!$A$552:$A$572,'Internal Flash'!$B$552:$S$572,'Main Injection'!AI$129,'Main Injection'!$U142),'Internal Flash'!$B$390*-1)</f>
        <v>25</v>
      </c>
      <c r="AJ142" s="5">
        <f>MIN(_xll.Interp2dTab(-1,0,'Internal Flash'!$B$551:$S$551,'Internal Flash'!$A$552:$A$572,'Internal Flash'!$B$552:$S$572,'Main Injection'!AJ$129,'Main Injection'!$U142),'Internal Flash'!$B$390*-1)</f>
        <v>25</v>
      </c>
      <c r="AK142" s="5">
        <f>MIN(_xll.Interp2dTab(-1,0,'Internal Flash'!$B$551:$S$551,'Internal Flash'!$A$552:$A$572,'Internal Flash'!$B$552:$S$572,'Main Injection'!AK$129,'Main Injection'!$U142),'Internal Flash'!$B$390*-1)</f>
        <v>25</v>
      </c>
      <c r="AL142" s="5">
        <f>MIN(_xll.Interp2dTab(-1,0,'Internal Flash'!$B$551:$S$551,'Internal Flash'!$A$552:$A$572,'Internal Flash'!$B$552:$S$572,'Main Injection'!AL$129,'Main Injection'!$U142),'Internal Flash'!$B$390*-1)</f>
        <v>25</v>
      </c>
      <c r="AM142" s="16">
        <f t="shared" si="82"/>
        <v>25</v>
      </c>
    </row>
    <row r="143" spans="1:39" s="5" customFormat="1" x14ac:dyDescent="0.25">
      <c r="A143" s="8">
        <f>'CSP5'!$A$182</f>
        <v>2600</v>
      </c>
      <c r="B143" s="16">
        <f t="shared" si="78"/>
        <v>0</v>
      </c>
      <c r="C143" s="5">
        <f t="shared" ref="C143:R143" si="93">(C68-C43)-C118</f>
        <v>0</v>
      </c>
      <c r="D143" s="5">
        <f t="shared" si="93"/>
        <v>0</v>
      </c>
      <c r="E143" s="5">
        <f t="shared" si="93"/>
        <v>0</v>
      </c>
      <c r="F143" s="5">
        <f t="shared" si="93"/>
        <v>0</v>
      </c>
      <c r="G143" s="5">
        <f t="shared" si="93"/>
        <v>0</v>
      </c>
      <c r="H143" s="5">
        <f t="shared" si="93"/>
        <v>0</v>
      </c>
      <c r="I143" s="5">
        <f t="shared" si="93"/>
        <v>0</v>
      </c>
      <c r="J143" s="5">
        <f t="shared" si="93"/>
        <v>0</v>
      </c>
      <c r="K143" s="5">
        <f t="shared" si="93"/>
        <v>0</v>
      </c>
      <c r="L143" s="5">
        <f t="shared" si="93"/>
        <v>0</v>
      </c>
      <c r="M143" s="5">
        <f t="shared" si="93"/>
        <v>0</v>
      </c>
      <c r="N143" s="5">
        <f t="shared" si="93"/>
        <v>0</v>
      </c>
      <c r="O143" s="5">
        <f t="shared" si="93"/>
        <v>0</v>
      </c>
      <c r="P143" s="5">
        <f t="shared" si="93"/>
        <v>0</v>
      </c>
      <c r="Q143" s="5">
        <f t="shared" si="93"/>
        <v>0</v>
      </c>
      <c r="R143" s="5">
        <f t="shared" si="93"/>
        <v>0</v>
      </c>
      <c r="S143" s="16">
        <f t="shared" si="80"/>
        <v>0</v>
      </c>
      <c r="U143" s="8">
        <f>'CSP5'!$A$182</f>
        <v>2600</v>
      </c>
      <c r="V143" s="16">
        <f t="shared" si="81"/>
        <v>25</v>
      </c>
      <c r="W143" s="5">
        <f>MIN(_xll.Interp2dTab(-1,0,'Internal Flash'!$B$551:$S$551,'Internal Flash'!$A$552:$A$572,'Internal Flash'!$B$552:$S$572,'Main Injection'!W$129,'Main Injection'!$U143),'Internal Flash'!$B$390*-1)</f>
        <v>25</v>
      </c>
      <c r="X143" s="5">
        <f>MIN(_xll.Interp2dTab(-1,0,'Internal Flash'!$B$551:$S$551,'Internal Flash'!$A$552:$A$572,'Internal Flash'!$B$552:$S$572,'Main Injection'!X$129,'Main Injection'!$U143),'Internal Flash'!$B$390*-1)</f>
        <v>25</v>
      </c>
      <c r="Y143" s="5">
        <f>MIN(_xll.Interp2dTab(-1,0,'Internal Flash'!$B$551:$S$551,'Internal Flash'!$A$552:$A$572,'Internal Flash'!$B$552:$S$572,'Main Injection'!Y$129,'Main Injection'!$U143),'Internal Flash'!$B$390*-1)</f>
        <v>25</v>
      </c>
      <c r="Z143" s="5">
        <f>MIN(_xll.Interp2dTab(-1,0,'Internal Flash'!$B$551:$S$551,'Internal Flash'!$A$552:$A$572,'Internal Flash'!$B$552:$S$572,'Main Injection'!Z$129,'Main Injection'!$U143),'Internal Flash'!$B$390*-1)</f>
        <v>25</v>
      </c>
      <c r="AA143" s="5">
        <f>MIN(_xll.Interp2dTab(-1,0,'Internal Flash'!$B$551:$S$551,'Internal Flash'!$A$552:$A$572,'Internal Flash'!$B$552:$S$572,'Main Injection'!AA$129,'Main Injection'!$U143),'Internal Flash'!$B$390*-1)</f>
        <v>25</v>
      </c>
      <c r="AB143" s="5">
        <f>MIN(_xll.Interp2dTab(-1,0,'Internal Flash'!$B$551:$S$551,'Internal Flash'!$A$552:$A$572,'Internal Flash'!$B$552:$S$572,'Main Injection'!AB$129,'Main Injection'!$U143),'Internal Flash'!$B$390*-1)</f>
        <v>25</v>
      </c>
      <c r="AC143" s="5">
        <f>MIN(_xll.Interp2dTab(-1,0,'Internal Flash'!$B$551:$S$551,'Internal Flash'!$A$552:$A$572,'Internal Flash'!$B$552:$S$572,'Main Injection'!AC$129,'Main Injection'!$U143),'Internal Flash'!$B$390*-1)</f>
        <v>25</v>
      </c>
      <c r="AD143" s="5">
        <f>MIN(_xll.Interp2dTab(-1,0,'Internal Flash'!$B$551:$S$551,'Internal Flash'!$A$552:$A$572,'Internal Flash'!$B$552:$S$572,'Main Injection'!AD$129,'Main Injection'!$U143),'Internal Flash'!$B$390*-1)</f>
        <v>25</v>
      </c>
      <c r="AE143" s="5">
        <f>MIN(_xll.Interp2dTab(-1,0,'Internal Flash'!$B$551:$S$551,'Internal Flash'!$A$552:$A$572,'Internal Flash'!$B$552:$S$572,'Main Injection'!AE$129,'Main Injection'!$U143),'Internal Flash'!$B$390*-1)</f>
        <v>25</v>
      </c>
      <c r="AF143" s="5">
        <f>MIN(_xll.Interp2dTab(-1,0,'Internal Flash'!$B$551:$S$551,'Internal Flash'!$A$552:$A$572,'Internal Flash'!$B$552:$S$572,'Main Injection'!AF$129,'Main Injection'!$U143),'Internal Flash'!$B$390*-1)</f>
        <v>25</v>
      </c>
      <c r="AG143" s="5">
        <f>MIN(_xll.Interp2dTab(-1,0,'Internal Flash'!$B$551:$S$551,'Internal Flash'!$A$552:$A$572,'Internal Flash'!$B$552:$S$572,'Main Injection'!AG$129,'Main Injection'!$U143),'Internal Flash'!$B$390*-1)</f>
        <v>25</v>
      </c>
      <c r="AH143" s="5">
        <f>MIN(_xll.Interp2dTab(-1,0,'Internal Flash'!$B$551:$S$551,'Internal Flash'!$A$552:$A$572,'Internal Flash'!$B$552:$S$572,'Main Injection'!AH$129,'Main Injection'!$U143),'Internal Flash'!$B$390*-1)</f>
        <v>25</v>
      </c>
      <c r="AI143" s="5">
        <f>MIN(_xll.Interp2dTab(-1,0,'Internal Flash'!$B$551:$S$551,'Internal Flash'!$A$552:$A$572,'Internal Flash'!$B$552:$S$572,'Main Injection'!AI$129,'Main Injection'!$U143),'Internal Flash'!$B$390*-1)</f>
        <v>25</v>
      </c>
      <c r="AJ143" s="5">
        <f>MIN(_xll.Interp2dTab(-1,0,'Internal Flash'!$B$551:$S$551,'Internal Flash'!$A$552:$A$572,'Internal Flash'!$B$552:$S$572,'Main Injection'!AJ$129,'Main Injection'!$U143),'Internal Flash'!$B$390*-1)</f>
        <v>25</v>
      </c>
      <c r="AK143" s="5">
        <f>MIN(_xll.Interp2dTab(-1,0,'Internal Flash'!$B$551:$S$551,'Internal Flash'!$A$552:$A$572,'Internal Flash'!$B$552:$S$572,'Main Injection'!AK$129,'Main Injection'!$U143),'Internal Flash'!$B$390*-1)</f>
        <v>25</v>
      </c>
      <c r="AL143" s="5">
        <f>MIN(_xll.Interp2dTab(-1,0,'Internal Flash'!$B$551:$S$551,'Internal Flash'!$A$552:$A$572,'Internal Flash'!$B$552:$S$572,'Main Injection'!AL$129,'Main Injection'!$U143),'Internal Flash'!$B$390*-1)</f>
        <v>25</v>
      </c>
      <c r="AM143" s="16">
        <f t="shared" si="82"/>
        <v>25</v>
      </c>
    </row>
    <row r="144" spans="1:39" s="5" customFormat="1" x14ac:dyDescent="0.25">
      <c r="A144" s="8">
        <f>'CSP5'!$A$183</f>
        <v>2800</v>
      </c>
      <c r="B144" s="16">
        <f t="shared" si="78"/>
        <v>0</v>
      </c>
      <c r="C144" s="5">
        <f t="shared" ref="C144:R144" si="94">(C69-C44)-C119</f>
        <v>0</v>
      </c>
      <c r="D144" s="5">
        <f t="shared" si="94"/>
        <v>0</v>
      </c>
      <c r="E144" s="5">
        <f t="shared" si="94"/>
        <v>0</v>
      </c>
      <c r="F144" s="5">
        <f t="shared" si="94"/>
        <v>0</v>
      </c>
      <c r="G144" s="5">
        <f t="shared" si="94"/>
        <v>0</v>
      </c>
      <c r="H144" s="5">
        <f t="shared" si="94"/>
        <v>0</v>
      </c>
      <c r="I144" s="5">
        <f t="shared" si="94"/>
        <v>0</v>
      </c>
      <c r="J144" s="5">
        <f t="shared" si="94"/>
        <v>0</v>
      </c>
      <c r="K144" s="5">
        <f t="shared" si="94"/>
        <v>0</v>
      </c>
      <c r="L144" s="5">
        <f t="shared" si="94"/>
        <v>0</v>
      </c>
      <c r="M144" s="5">
        <f t="shared" si="94"/>
        <v>0</v>
      </c>
      <c r="N144" s="5">
        <f t="shared" si="94"/>
        <v>0</v>
      </c>
      <c r="O144" s="5">
        <f t="shared" si="94"/>
        <v>0</v>
      </c>
      <c r="P144" s="5">
        <f t="shared" si="94"/>
        <v>0</v>
      </c>
      <c r="Q144" s="5">
        <f t="shared" si="94"/>
        <v>0</v>
      </c>
      <c r="R144" s="5">
        <f t="shared" si="94"/>
        <v>0</v>
      </c>
      <c r="S144" s="16">
        <f t="shared" si="80"/>
        <v>0</v>
      </c>
      <c r="U144" s="8">
        <f>'CSP5'!$A$183</f>
        <v>2800</v>
      </c>
      <c r="V144" s="16">
        <f t="shared" si="81"/>
        <v>25</v>
      </c>
      <c r="W144" s="5">
        <f>MIN(_xll.Interp2dTab(-1,0,'Internal Flash'!$B$551:$S$551,'Internal Flash'!$A$552:$A$572,'Internal Flash'!$B$552:$S$572,'Main Injection'!W$129,'Main Injection'!$U144),'Internal Flash'!$B$390*-1)</f>
        <v>25</v>
      </c>
      <c r="X144" s="5">
        <f>MIN(_xll.Interp2dTab(-1,0,'Internal Flash'!$B$551:$S$551,'Internal Flash'!$A$552:$A$572,'Internal Flash'!$B$552:$S$572,'Main Injection'!X$129,'Main Injection'!$U144),'Internal Flash'!$B$390*-1)</f>
        <v>25</v>
      </c>
      <c r="Y144" s="5">
        <f>MIN(_xll.Interp2dTab(-1,0,'Internal Flash'!$B$551:$S$551,'Internal Flash'!$A$552:$A$572,'Internal Flash'!$B$552:$S$572,'Main Injection'!Y$129,'Main Injection'!$U144),'Internal Flash'!$B$390*-1)</f>
        <v>25</v>
      </c>
      <c r="Z144" s="5">
        <f>MIN(_xll.Interp2dTab(-1,0,'Internal Flash'!$B$551:$S$551,'Internal Flash'!$A$552:$A$572,'Internal Flash'!$B$552:$S$572,'Main Injection'!Z$129,'Main Injection'!$U144),'Internal Flash'!$B$390*-1)</f>
        <v>25</v>
      </c>
      <c r="AA144" s="5">
        <f>MIN(_xll.Interp2dTab(-1,0,'Internal Flash'!$B$551:$S$551,'Internal Flash'!$A$552:$A$572,'Internal Flash'!$B$552:$S$572,'Main Injection'!AA$129,'Main Injection'!$U144),'Internal Flash'!$B$390*-1)</f>
        <v>25</v>
      </c>
      <c r="AB144" s="5">
        <f>MIN(_xll.Interp2dTab(-1,0,'Internal Flash'!$B$551:$S$551,'Internal Flash'!$A$552:$A$572,'Internal Flash'!$B$552:$S$572,'Main Injection'!AB$129,'Main Injection'!$U144),'Internal Flash'!$B$390*-1)</f>
        <v>25</v>
      </c>
      <c r="AC144" s="5">
        <f>MIN(_xll.Interp2dTab(-1,0,'Internal Flash'!$B$551:$S$551,'Internal Flash'!$A$552:$A$572,'Internal Flash'!$B$552:$S$572,'Main Injection'!AC$129,'Main Injection'!$U144),'Internal Flash'!$B$390*-1)</f>
        <v>25</v>
      </c>
      <c r="AD144" s="5">
        <f>MIN(_xll.Interp2dTab(-1,0,'Internal Flash'!$B$551:$S$551,'Internal Flash'!$A$552:$A$572,'Internal Flash'!$B$552:$S$572,'Main Injection'!AD$129,'Main Injection'!$U144),'Internal Flash'!$B$390*-1)</f>
        <v>25</v>
      </c>
      <c r="AE144" s="5">
        <f>MIN(_xll.Interp2dTab(-1,0,'Internal Flash'!$B$551:$S$551,'Internal Flash'!$A$552:$A$572,'Internal Flash'!$B$552:$S$572,'Main Injection'!AE$129,'Main Injection'!$U144),'Internal Flash'!$B$390*-1)</f>
        <v>25</v>
      </c>
      <c r="AF144" s="5">
        <f>MIN(_xll.Interp2dTab(-1,0,'Internal Flash'!$B$551:$S$551,'Internal Flash'!$A$552:$A$572,'Internal Flash'!$B$552:$S$572,'Main Injection'!AF$129,'Main Injection'!$U144),'Internal Flash'!$B$390*-1)</f>
        <v>25</v>
      </c>
      <c r="AG144" s="5">
        <f>MIN(_xll.Interp2dTab(-1,0,'Internal Flash'!$B$551:$S$551,'Internal Flash'!$A$552:$A$572,'Internal Flash'!$B$552:$S$572,'Main Injection'!AG$129,'Main Injection'!$U144),'Internal Flash'!$B$390*-1)</f>
        <v>25</v>
      </c>
      <c r="AH144" s="5">
        <f>MIN(_xll.Interp2dTab(-1,0,'Internal Flash'!$B$551:$S$551,'Internal Flash'!$A$552:$A$572,'Internal Flash'!$B$552:$S$572,'Main Injection'!AH$129,'Main Injection'!$U144),'Internal Flash'!$B$390*-1)</f>
        <v>25</v>
      </c>
      <c r="AI144" s="5">
        <f>MIN(_xll.Interp2dTab(-1,0,'Internal Flash'!$B$551:$S$551,'Internal Flash'!$A$552:$A$572,'Internal Flash'!$B$552:$S$572,'Main Injection'!AI$129,'Main Injection'!$U144),'Internal Flash'!$B$390*-1)</f>
        <v>25</v>
      </c>
      <c r="AJ144" s="5">
        <f>MIN(_xll.Interp2dTab(-1,0,'Internal Flash'!$B$551:$S$551,'Internal Flash'!$A$552:$A$572,'Internal Flash'!$B$552:$S$572,'Main Injection'!AJ$129,'Main Injection'!$U144),'Internal Flash'!$B$390*-1)</f>
        <v>25</v>
      </c>
      <c r="AK144" s="5">
        <f>MIN(_xll.Interp2dTab(-1,0,'Internal Flash'!$B$551:$S$551,'Internal Flash'!$A$552:$A$572,'Internal Flash'!$B$552:$S$572,'Main Injection'!AK$129,'Main Injection'!$U144),'Internal Flash'!$B$390*-1)</f>
        <v>25</v>
      </c>
      <c r="AL144" s="5">
        <f>MIN(_xll.Interp2dTab(-1,0,'Internal Flash'!$B$551:$S$551,'Internal Flash'!$A$552:$A$572,'Internal Flash'!$B$552:$S$572,'Main Injection'!AL$129,'Main Injection'!$U144),'Internal Flash'!$B$390*-1)</f>
        <v>25</v>
      </c>
      <c r="AM144" s="16">
        <f t="shared" si="82"/>
        <v>25</v>
      </c>
    </row>
    <row r="145" spans="1:39" s="5" customFormat="1" x14ac:dyDescent="0.25">
      <c r="A145" s="8">
        <f>'CSP5'!$A$184</f>
        <v>2900</v>
      </c>
      <c r="B145" s="16">
        <f t="shared" si="78"/>
        <v>0</v>
      </c>
      <c r="C145" s="5">
        <f t="shared" ref="C145:R145" si="95">(C70-C45)-C120</f>
        <v>0</v>
      </c>
      <c r="D145" s="5">
        <f t="shared" si="95"/>
        <v>0</v>
      </c>
      <c r="E145" s="5">
        <f t="shared" si="95"/>
        <v>0</v>
      </c>
      <c r="F145" s="5">
        <f t="shared" si="95"/>
        <v>0</v>
      </c>
      <c r="G145" s="5">
        <f t="shared" si="95"/>
        <v>0</v>
      </c>
      <c r="H145" s="5">
        <f t="shared" si="95"/>
        <v>0</v>
      </c>
      <c r="I145" s="5">
        <f t="shared" si="95"/>
        <v>0</v>
      </c>
      <c r="J145" s="5">
        <f t="shared" si="95"/>
        <v>0</v>
      </c>
      <c r="K145" s="5">
        <f t="shared" si="95"/>
        <v>0</v>
      </c>
      <c r="L145" s="5">
        <f t="shared" si="95"/>
        <v>0</v>
      </c>
      <c r="M145" s="5">
        <f t="shared" si="95"/>
        <v>0</v>
      </c>
      <c r="N145" s="5">
        <f t="shared" si="95"/>
        <v>0</v>
      </c>
      <c r="O145" s="5">
        <f t="shared" si="95"/>
        <v>0</v>
      </c>
      <c r="P145" s="5">
        <f t="shared" si="95"/>
        <v>0</v>
      </c>
      <c r="Q145" s="5">
        <f t="shared" si="95"/>
        <v>0</v>
      </c>
      <c r="R145" s="5">
        <f t="shared" si="95"/>
        <v>0</v>
      </c>
      <c r="S145" s="16">
        <f t="shared" si="80"/>
        <v>0</v>
      </c>
      <c r="U145" s="8">
        <f>'CSP5'!$A$184</f>
        <v>2900</v>
      </c>
      <c r="V145" s="16">
        <f t="shared" si="81"/>
        <v>25</v>
      </c>
      <c r="W145" s="5">
        <f>MIN(_xll.Interp2dTab(-1,0,'Internal Flash'!$B$551:$S$551,'Internal Flash'!$A$552:$A$572,'Internal Flash'!$B$552:$S$572,'Main Injection'!W$129,'Main Injection'!$U145),'Internal Flash'!$B$390*-1)</f>
        <v>25</v>
      </c>
      <c r="X145" s="5">
        <f>MIN(_xll.Interp2dTab(-1,0,'Internal Flash'!$B$551:$S$551,'Internal Flash'!$A$552:$A$572,'Internal Flash'!$B$552:$S$572,'Main Injection'!X$129,'Main Injection'!$U145),'Internal Flash'!$B$390*-1)</f>
        <v>25</v>
      </c>
      <c r="Y145" s="5">
        <f>MIN(_xll.Interp2dTab(-1,0,'Internal Flash'!$B$551:$S$551,'Internal Flash'!$A$552:$A$572,'Internal Flash'!$B$552:$S$572,'Main Injection'!Y$129,'Main Injection'!$U145),'Internal Flash'!$B$390*-1)</f>
        <v>25</v>
      </c>
      <c r="Z145" s="5">
        <f>MIN(_xll.Interp2dTab(-1,0,'Internal Flash'!$B$551:$S$551,'Internal Flash'!$A$552:$A$572,'Internal Flash'!$B$552:$S$572,'Main Injection'!Z$129,'Main Injection'!$U145),'Internal Flash'!$B$390*-1)</f>
        <v>25</v>
      </c>
      <c r="AA145" s="5">
        <f>MIN(_xll.Interp2dTab(-1,0,'Internal Flash'!$B$551:$S$551,'Internal Flash'!$A$552:$A$572,'Internal Flash'!$B$552:$S$572,'Main Injection'!AA$129,'Main Injection'!$U145),'Internal Flash'!$B$390*-1)</f>
        <v>25</v>
      </c>
      <c r="AB145" s="5">
        <f>MIN(_xll.Interp2dTab(-1,0,'Internal Flash'!$B$551:$S$551,'Internal Flash'!$A$552:$A$572,'Internal Flash'!$B$552:$S$572,'Main Injection'!AB$129,'Main Injection'!$U145),'Internal Flash'!$B$390*-1)</f>
        <v>25</v>
      </c>
      <c r="AC145" s="5">
        <f>MIN(_xll.Interp2dTab(-1,0,'Internal Flash'!$B$551:$S$551,'Internal Flash'!$A$552:$A$572,'Internal Flash'!$B$552:$S$572,'Main Injection'!AC$129,'Main Injection'!$U145),'Internal Flash'!$B$390*-1)</f>
        <v>25</v>
      </c>
      <c r="AD145" s="5">
        <f>MIN(_xll.Interp2dTab(-1,0,'Internal Flash'!$B$551:$S$551,'Internal Flash'!$A$552:$A$572,'Internal Flash'!$B$552:$S$572,'Main Injection'!AD$129,'Main Injection'!$U145),'Internal Flash'!$B$390*-1)</f>
        <v>25</v>
      </c>
      <c r="AE145" s="5">
        <f>MIN(_xll.Interp2dTab(-1,0,'Internal Flash'!$B$551:$S$551,'Internal Flash'!$A$552:$A$572,'Internal Flash'!$B$552:$S$572,'Main Injection'!AE$129,'Main Injection'!$U145),'Internal Flash'!$B$390*-1)</f>
        <v>25</v>
      </c>
      <c r="AF145" s="5">
        <f>MIN(_xll.Interp2dTab(-1,0,'Internal Flash'!$B$551:$S$551,'Internal Flash'!$A$552:$A$572,'Internal Flash'!$B$552:$S$572,'Main Injection'!AF$129,'Main Injection'!$U145),'Internal Flash'!$B$390*-1)</f>
        <v>25</v>
      </c>
      <c r="AG145" s="5">
        <f>MIN(_xll.Interp2dTab(-1,0,'Internal Flash'!$B$551:$S$551,'Internal Flash'!$A$552:$A$572,'Internal Flash'!$B$552:$S$572,'Main Injection'!AG$129,'Main Injection'!$U145),'Internal Flash'!$B$390*-1)</f>
        <v>25</v>
      </c>
      <c r="AH145" s="5">
        <f>MIN(_xll.Interp2dTab(-1,0,'Internal Flash'!$B$551:$S$551,'Internal Flash'!$A$552:$A$572,'Internal Flash'!$B$552:$S$572,'Main Injection'!AH$129,'Main Injection'!$U145),'Internal Flash'!$B$390*-1)</f>
        <v>25</v>
      </c>
      <c r="AI145" s="5">
        <f>MIN(_xll.Interp2dTab(-1,0,'Internal Flash'!$B$551:$S$551,'Internal Flash'!$A$552:$A$572,'Internal Flash'!$B$552:$S$572,'Main Injection'!AI$129,'Main Injection'!$U145),'Internal Flash'!$B$390*-1)</f>
        <v>25</v>
      </c>
      <c r="AJ145" s="5">
        <f>MIN(_xll.Interp2dTab(-1,0,'Internal Flash'!$B$551:$S$551,'Internal Flash'!$A$552:$A$572,'Internal Flash'!$B$552:$S$572,'Main Injection'!AJ$129,'Main Injection'!$U145),'Internal Flash'!$B$390*-1)</f>
        <v>25</v>
      </c>
      <c r="AK145" s="5">
        <f>MIN(_xll.Interp2dTab(-1,0,'Internal Flash'!$B$551:$S$551,'Internal Flash'!$A$552:$A$572,'Internal Flash'!$B$552:$S$572,'Main Injection'!AK$129,'Main Injection'!$U145),'Internal Flash'!$B$390*-1)</f>
        <v>25</v>
      </c>
      <c r="AL145" s="5">
        <f>MIN(_xll.Interp2dTab(-1,0,'Internal Flash'!$B$551:$S$551,'Internal Flash'!$A$552:$A$572,'Internal Flash'!$B$552:$S$572,'Main Injection'!AL$129,'Main Injection'!$U145),'Internal Flash'!$B$390*-1)</f>
        <v>25</v>
      </c>
      <c r="AM145" s="16">
        <f t="shared" si="82"/>
        <v>25</v>
      </c>
    </row>
    <row r="146" spans="1:39" s="5" customFormat="1" x14ac:dyDescent="0.25">
      <c r="A146" s="8">
        <f>'CSP5'!$A$185</f>
        <v>3000</v>
      </c>
      <c r="B146" s="16">
        <f t="shared" si="78"/>
        <v>0</v>
      </c>
      <c r="C146" s="5">
        <f t="shared" ref="C146:R146" si="96">(C71-C46)-C121</f>
        <v>0</v>
      </c>
      <c r="D146" s="5">
        <f t="shared" si="96"/>
        <v>0</v>
      </c>
      <c r="E146" s="5">
        <f t="shared" si="96"/>
        <v>0</v>
      </c>
      <c r="F146" s="5">
        <f t="shared" si="96"/>
        <v>0</v>
      </c>
      <c r="G146" s="5">
        <f t="shared" si="96"/>
        <v>0</v>
      </c>
      <c r="H146" s="5">
        <f t="shared" si="96"/>
        <v>0</v>
      </c>
      <c r="I146" s="5">
        <f t="shared" si="96"/>
        <v>0</v>
      </c>
      <c r="J146" s="5">
        <f t="shared" si="96"/>
        <v>0</v>
      </c>
      <c r="K146" s="5">
        <f t="shared" si="96"/>
        <v>0</v>
      </c>
      <c r="L146" s="5">
        <f t="shared" si="96"/>
        <v>0</v>
      </c>
      <c r="M146" s="5">
        <f t="shared" si="96"/>
        <v>0</v>
      </c>
      <c r="N146" s="5">
        <f t="shared" si="96"/>
        <v>0</v>
      </c>
      <c r="O146" s="5">
        <f t="shared" si="96"/>
        <v>0</v>
      </c>
      <c r="P146" s="5">
        <f t="shared" si="96"/>
        <v>0</v>
      </c>
      <c r="Q146" s="5">
        <f t="shared" si="96"/>
        <v>0</v>
      </c>
      <c r="R146" s="5">
        <f t="shared" si="96"/>
        <v>0</v>
      </c>
      <c r="S146" s="16">
        <f t="shared" si="80"/>
        <v>0</v>
      </c>
      <c r="U146" s="8">
        <f>'CSP5'!$A$185</f>
        <v>3000</v>
      </c>
      <c r="V146" s="16">
        <f t="shared" si="81"/>
        <v>25</v>
      </c>
      <c r="W146" s="5">
        <f>MIN(_xll.Interp2dTab(-1,0,'Internal Flash'!$B$551:$S$551,'Internal Flash'!$A$552:$A$572,'Internal Flash'!$B$552:$S$572,'Main Injection'!W$129,'Main Injection'!$U146),'Internal Flash'!$B$390*-1)</f>
        <v>25</v>
      </c>
      <c r="X146" s="5">
        <f>MIN(_xll.Interp2dTab(-1,0,'Internal Flash'!$B$551:$S$551,'Internal Flash'!$A$552:$A$572,'Internal Flash'!$B$552:$S$572,'Main Injection'!X$129,'Main Injection'!$U146),'Internal Flash'!$B$390*-1)</f>
        <v>25</v>
      </c>
      <c r="Y146" s="5">
        <f>MIN(_xll.Interp2dTab(-1,0,'Internal Flash'!$B$551:$S$551,'Internal Flash'!$A$552:$A$572,'Internal Flash'!$B$552:$S$572,'Main Injection'!Y$129,'Main Injection'!$U146),'Internal Flash'!$B$390*-1)</f>
        <v>25</v>
      </c>
      <c r="Z146" s="5">
        <f>MIN(_xll.Interp2dTab(-1,0,'Internal Flash'!$B$551:$S$551,'Internal Flash'!$A$552:$A$572,'Internal Flash'!$B$552:$S$572,'Main Injection'!Z$129,'Main Injection'!$U146),'Internal Flash'!$B$390*-1)</f>
        <v>25</v>
      </c>
      <c r="AA146" s="5">
        <f>MIN(_xll.Interp2dTab(-1,0,'Internal Flash'!$B$551:$S$551,'Internal Flash'!$A$552:$A$572,'Internal Flash'!$B$552:$S$572,'Main Injection'!AA$129,'Main Injection'!$U146),'Internal Flash'!$B$390*-1)</f>
        <v>25</v>
      </c>
      <c r="AB146" s="5">
        <f>MIN(_xll.Interp2dTab(-1,0,'Internal Flash'!$B$551:$S$551,'Internal Flash'!$A$552:$A$572,'Internal Flash'!$B$552:$S$572,'Main Injection'!AB$129,'Main Injection'!$U146),'Internal Flash'!$B$390*-1)</f>
        <v>25</v>
      </c>
      <c r="AC146" s="5">
        <f>MIN(_xll.Interp2dTab(-1,0,'Internal Flash'!$B$551:$S$551,'Internal Flash'!$A$552:$A$572,'Internal Flash'!$B$552:$S$572,'Main Injection'!AC$129,'Main Injection'!$U146),'Internal Flash'!$B$390*-1)</f>
        <v>25</v>
      </c>
      <c r="AD146" s="5">
        <f>MIN(_xll.Interp2dTab(-1,0,'Internal Flash'!$B$551:$S$551,'Internal Flash'!$A$552:$A$572,'Internal Flash'!$B$552:$S$572,'Main Injection'!AD$129,'Main Injection'!$U146),'Internal Flash'!$B$390*-1)</f>
        <v>25</v>
      </c>
      <c r="AE146" s="5">
        <f>MIN(_xll.Interp2dTab(-1,0,'Internal Flash'!$B$551:$S$551,'Internal Flash'!$A$552:$A$572,'Internal Flash'!$B$552:$S$572,'Main Injection'!AE$129,'Main Injection'!$U146),'Internal Flash'!$B$390*-1)</f>
        <v>25</v>
      </c>
      <c r="AF146" s="5">
        <f>MIN(_xll.Interp2dTab(-1,0,'Internal Flash'!$B$551:$S$551,'Internal Flash'!$A$552:$A$572,'Internal Flash'!$B$552:$S$572,'Main Injection'!AF$129,'Main Injection'!$U146),'Internal Flash'!$B$390*-1)</f>
        <v>25</v>
      </c>
      <c r="AG146" s="5">
        <f>MIN(_xll.Interp2dTab(-1,0,'Internal Flash'!$B$551:$S$551,'Internal Flash'!$A$552:$A$572,'Internal Flash'!$B$552:$S$572,'Main Injection'!AG$129,'Main Injection'!$U146),'Internal Flash'!$B$390*-1)</f>
        <v>25</v>
      </c>
      <c r="AH146" s="5">
        <f>MIN(_xll.Interp2dTab(-1,0,'Internal Flash'!$B$551:$S$551,'Internal Flash'!$A$552:$A$572,'Internal Flash'!$B$552:$S$572,'Main Injection'!AH$129,'Main Injection'!$U146),'Internal Flash'!$B$390*-1)</f>
        <v>25</v>
      </c>
      <c r="AI146" s="5">
        <f>MIN(_xll.Interp2dTab(-1,0,'Internal Flash'!$B$551:$S$551,'Internal Flash'!$A$552:$A$572,'Internal Flash'!$B$552:$S$572,'Main Injection'!AI$129,'Main Injection'!$U146),'Internal Flash'!$B$390*-1)</f>
        <v>25</v>
      </c>
      <c r="AJ146" s="5">
        <f>MIN(_xll.Interp2dTab(-1,0,'Internal Flash'!$B$551:$S$551,'Internal Flash'!$A$552:$A$572,'Internal Flash'!$B$552:$S$572,'Main Injection'!AJ$129,'Main Injection'!$U146),'Internal Flash'!$B$390*-1)</f>
        <v>25</v>
      </c>
      <c r="AK146" s="5">
        <f>MIN(_xll.Interp2dTab(-1,0,'Internal Flash'!$B$551:$S$551,'Internal Flash'!$A$552:$A$572,'Internal Flash'!$B$552:$S$572,'Main Injection'!AK$129,'Main Injection'!$U146),'Internal Flash'!$B$390*-1)</f>
        <v>25</v>
      </c>
      <c r="AL146" s="5">
        <f>MIN(_xll.Interp2dTab(-1,0,'Internal Flash'!$B$551:$S$551,'Internal Flash'!$A$552:$A$572,'Internal Flash'!$B$552:$S$572,'Main Injection'!AL$129,'Main Injection'!$U146),'Internal Flash'!$B$390*-1)</f>
        <v>25</v>
      </c>
      <c r="AM146" s="16">
        <f t="shared" si="82"/>
        <v>25</v>
      </c>
    </row>
    <row r="147" spans="1:39" s="5" customFormat="1" x14ac:dyDescent="0.25">
      <c r="A147" s="8">
        <f>'CSP5'!$A$186</f>
        <v>3200</v>
      </c>
      <c r="B147" s="16">
        <f t="shared" si="78"/>
        <v>0</v>
      </c>
      <c r="C147" s="5">
        <f t="shared" ref="C147:R147" si="97">(C72-C47)-C122</f>
        <v>0</v>
      </c>
      <c r="D147" s="5">
        <f t="shared" si="97"/>
        <v>0</v>
      </c>
      <c r="E147" s="5">
        <f t="shared" si="97"/>
        <v>0</v>
      </c>
      <c r="F147" s="5">
        <f t="shared" si="97"/>
        <v>0</v>
      </c>
      <c r="G147" s="5">
        <f t="shared" si="97"/>
        <v>0</v>
      </c>
      <c r="H147" s="5">
        <f t="shared" si="97"/>
        <v>0</v>
      </c>
      <c r="I147" s="5">
        <f t="shared" si="97"/>
        <v>0</v>
      </c>
      <c r="J147" s="5">
        <f t="shared" si="97"/>
        <v>0</v>
      </c>
      <c r="K147" s="5">
        <f t="shared" si="97"/>
        <v>0</v>
      </c>
      <c r="L147" s="5">
        <f t="shared" si="97"/>
        <v>0</v>
      </c>
      <c r="M147" s="5">
        <f t="shared" si="97"/>
        <v>0</v>
      </c>
      <c r="N147" s="5">
        <f t="shared" si="97"/>
        <v>0</v>
      </c>
      <c r="O147" s="5">
        <f t="shared" si="97"/>
        <v>0</v>
      </c>
      <c r="P147" s="5">
        <f t="shared" si="97"/>
        <v>0</v>
      </c>
      <c r="Q147" s="5">
        <f t="shared" si="97"/>
        <v>0</v>
      </c>
      <c r="R147" s="5">
        <f t="shared" si="97"/>
        <v>0</v>
      </c>
      <c r="S147" s="16">
        <f t="shared" si="80"/>
        <v>0</v>
      </c>
      <c r="U147" s="8">
        <f>'CSP5'!$A$186</f>
        <v>3200</v>
      </c>
      <c r="V147" s="16">
        <f t="shared" si="81"/>
        <v>25</v>
      </c>
      <c r="W147" s="5">
        <f>MIN(_xll.Interp2dTab(-1,0,'Internal Flash'!$B$551:$S$551,'Internal Flash'!$A$552:$A$572,'Internal Flash'!$B$552:$S$572,'Main Injection'!W$129,'Main Injection'!$U147),'Internal Flash'!$B$390*-1)</f>
        <v>25</v>
      </c>
      <c r="X147" s="5">
        <f>MIN(_xll.Interp2dTab(-1,0,'Internal Flash'!$B$551:$S$551,'Internal Flash'!$A$552:$A$572,'Internal Flash'!$B$552:$S$572,'Main Injection'!X$129,'Main Injection'!$U147),'Internal Flash'!$B$390*-1)</f>
        <v>25</v>
      </c>
      <c r="Y147" s="5">
        <f>MIN(_xll.Interp2dTab(-1,0,'Internal Flash'!$B$551:$S$551,'Internal Flash'!$A$552:$A$572,'Internal Flash'!$B$552:$S$572,'Main Injection'!Y$129,'Main Injection'!$U147),'Internal Flash'!$B$390*-1)</f>
        <v>25</v>
      </c>
      <c r="Z147" s="5">
        <f>MIN(_xll.Interp2dTab(-1,0,'Internal Flash'!$B$551:$S$551,'Internal Flash'!$A$552:$A$572,'Internal Flash'!$B$552:$S$572,'Main Injection'!Z$129,'Main Injection'!$U147),'Internal Flash'!$B$390*-1)</f>
        <v>25</v>
      </c>
      <c r="AA147" s="5">
        <f>MIN(_xll.Interp2dTab(-1,0,'Internal Flash'!$B$551:$S$551,'Internal Flash'!$A$552:$A$572,'Internal Flash'!$B$552:$S$572,'Main Injection'!AA$129,'Main Injection'!$U147),'Internal Flash'!$B$390*-1)</f>
        <v>25</v>
      </c>
      <c r="AB147" s="5">
        <f>MIN(_xll.Interp2dTab(-1,0,'Internal Flash'!$B$551:$S$551,'Internal Flash'!$A$552:$A$572,'Internal Flash'!$B$552:$S$572,'Main Injection'!AB$129,'Main Injection'!$U147),'Internal Flash'!$B$390*-1)</f>
        <v>25</v>
      </c>
      <c r="AC147" s="5">
        <f>MIN(_xll.Interp2dTab(-1,0,'Internal Flash'!$B$551:$S$551,'Internal Flash'!$A$552:$A$572,'Internal Flash'!$B$552:$S$572,'Main Injection'!AC$129,'Main Injection'!$U147),'Internal Flash'!$B$390*-1)</f>
        <v>25</v>
      </c>
      <c r="AD147" s="5">
        <f>MIN(_xll.Interp2dTab(-1,0,'Internal Flash'!$B$551:$S$551,'Internal Flash'!$A$552:$A$572,'Internal Flash'!$B$552:$S$572,'Main Injection'!AD$129,'Main Injection'!$U147),'Internal Flash'!$B$390*-1)</f>
        <v>25</v>
      </c>
      <c r="AE147" s="5">
        <f>MIN(_xll.Interp2dTab(-1,0,'Internal Flash'!$B$551:$S$551,'Internal Flash'!$A$552:$A$572,'Internal Flash'!$B$552:$S$572,'Main Injection'!AE$129,'Main Injection'!$U147),'Internal Flash'!$B$390*-1)</f>
        <v>25</v>
      </c>
      <c r="AF147" s="5">
        <f>MIN(_xll.Interp2dTab(-1,0,'Internal Flash'!$B$551:$S$551,'Internal Flash'!$A$552:$A$572,'Internal Flash'!$B$552:$S$572,'Main Injection'!AF$129,'Main Injection'!$U147),'Internal Flash'!$B$390*-1)</f>
        <v>25</v>
      </c>
      <c r="AG147" s="5">
        <f>MIN(_xll.Interp2dTab(-1,0,'Internal Flash'!$B$551:$S$551,'Internal Flash'!$A$552:$A$572,'Internal Flash'!$B$552:$S$572,'Main Injection'!AG$129,'Main Injection'!$U147),'Internal Flash'!$B$390*-1)</f>
        <v>25</v>
      </c>
      <c r="AH147" s="5">
        <f>MIN(_xll.Interp2dTab(-1,0,'Internal Flash'!$B$551:$S$551,'Internal Flash'!$A$552:$A$572,'Internal Flash'!$B$552:$S$572,'Main Injection'!AH$129,'Main Injection'!$U147),'Internal Flash'!$B$390*-1)</f>
        <v>25</v>
      </c>
      <c r="AI147" s="5">
        <f>MIN(_xll.Interp2dTab(-1,0,'Internal Flash'!$B$551:$S$551,'Internal Flash'!$A$552:$A$572,'Internal Flash'!$B$552:$S$572,'Main Injection'!AI$129,'Main Injection'!$U147),'Internal Flash'!$B$390*-1)</f>
        <v>25</v>
      </c>
      <c r="AJ147" s="5">
        <f>MIN(_xll.Interp2dTab(-1,0,'Internal Flash'!$B$551:$S$551,'Internal Flash'!$A$552:$A$572,'Internal Flash'!$B$552:$S$572,'Main Injection'!AJ$129,'Main Injection'!$U147),'Internal Flash'!$B$390*-1)</f>
        <v>25</v>
      </c>
      <c r="AK147" s="5">
        <f>MIN(_xll.Interp2dTab(-1,0,'Internal Flash'!$B$551:$S$551,'Internal Flash'!$A$552:$A$572,'Internal Flash'!$B$552:$S$572,'Main Injection'!AK$129,'Main Injection'!$U147),'Internal Flash'!$B$390*-1)</f>
        <v>25</v>
      </c>
      <c r="AL147" s="5">
        <f>MIN(_xll.Interp2dTab(-1,0,'Internal Flash'!$B$551:$S$551,'Internal Flash'!$A$552:$A$572,'Internal Flash'!$B$552:$S$572,'Main Injection'!AL$129,'Main Injection'!$U147),'Internal Flash'!$B$390*-1)</f>
        <v>25</v>
      </c>
      <c r="AM147" s="16">
        <f t="shared" si="82"/>
        <v>25</v>
      </c>
    </row>
    <row r="148" spans="1:39" s="5" customFormat="1" x14ac:dyDescent="0.25">
      <c r="A148" s="8">
        <f>'CSP5'!$A$187</f>
        <v>3300</v>
      </c>
      <c r="B148" s="16">
        <f t="shared" si="78"/>
        <v>0</v>
      </c>
      <c r="C148" s="5">
        <f t="shared" ref="C148:R148" si="98">(C73-C48)-C123</f>
        <v>0</v>
      </c>
      <c r="D148" s="5">
        <f t="shared" si="98"/>
        <v>0</v>
      </c>
      <c r="E148" s="5">
        <f t="shared" si="98"/>
        <v>0</v>
      </c>
      <c r="F148" s="5">
        <f t="shared" si="98"/>
        <v>0</v>
      </c>
      <c r="G148" s="5">
        <f t="shared" si="98"/>
        <v>0</v>
      </c>
      <c r="H148" s="5">
        <f t="shared" si="98"/>
        <v>0</v>
      </c>
      <c r="I148" s="5">
        <f t="shared" si="98"/>
        <v>0</v>
      </c>
      <c r="J148" s="5">
        <f t="shared" si="98"/>
        <v>0</v>
      </c>
      <c r="K148" s="5">
        <f t="shared" si="98"/>
        <v>0</v>
      </c>
      <c r="L148" s="5">
        <f t="shared" si="98"/>
        <v>0</v>
      </c>
      <c r="M148" s="5">
        <f t="shared" si="98"/>
        <v>0</v>
      </c>
      <c r="N148" s="5">
        <f t="shared" si="98"/>
        <v>0</v>
      </c>
      <c r="O148" s="5">
        <f t="shared" si="98"/>
        <v>0</v>
      </c>
      <c r="P148" s="5">
        <f t="shared" si="98"/>
        <v>0</v>
      </c>
      <c r="Q148" s="5">
        <f t="shared" si="98"/>
        <v>0</v>
      </c>
      <c r="R148" s="5">
        <f t="shared" si="98"/>
        <v>0</v>
      </c>
      <c r="S148" s="16">
        <f t="shared" si="80"/>
        <v>0</v>
      </c>
      <c r="U148" s="8">
        <f>'CSP5'!$A$187</f>
        <v>3300</v>
      </c>
      <c r="V148" s="16">
        <f t="shared" si="81"/>
        <v>25</v>
      </c>
      <c r="W148" s="5">
        <f>MIN(_xll.Interp2dTab(-1,0,'Internal Flash'!$B$551:$S$551,'Internal Flash'!$A$552:$A$572,'Internal Flash'!$B$552:$S$572,'Main Injection'!W$129,'Main Injection'!$U148),'Internal Flash'!$B$390*-1)</f>
        <v>25</v>
      </c>
      <c r="X148" s="5">
        <f>MIN(_xll.Interp2dTab(-1,0,'Internal Flash'!$B$551:$S$551,'Internal Flash'!$A$552:$A$572,'Internal Flash'!$B$552:$S$572,'Main Injection'!X$129,'Main Injection'!$U148),'Internal Flash'!$B$390*-1)</f>
        <v>25</v>
      </c>
      <c r="Y148" s="5">
        <f>MIN(_xll.Interp2dTab(-1,0,'Internal Flash'!$B$551:$S$551,'Internal Flash'!$A$552:$A$572,'Internal Flash'!$B$552:$S$572,'Main Injection'!Y$129,'Main Injection'!$U148),'Internal Flash'!$B$390*-1)</f>
        <v>25</v>
      </c>
      <c r="Z148" s="5">
        <f>MIN(_xll.Interp2dTab(-1,0,'Internal Flash'!$B$551:$S$551,'Internal Flash'!$A$552:$A$572,'Internal Flash'!$B$552:$S$572,'Main Injection'!Z$129,'Main Injection'!$U148),'Internal Flash'!$B$390*-1)</f>
        <v>25</v>
      </c>
      <c r="AA148" s="5">
        <f>MIN(_xll.Interp2dTab(-1,0,'Internal Flash'!$B$551:$S$551,'Internal Flash'!$A$552:$A$572,'Internal Flash'!$B$552:$S$572,'Main Injection'!AA$129,'Main Injection'!$U148),'Internal Flash'!$B$390*-1)</f>
        <v>25</v>
      </c>
      <c r="AB148" s="5">
        <f>MIN(_xll.Interp2dTab(-1,0,'Internal Flash'!$B$551:$S$551,'Internal Flash'!$A$552:$A$572,'Internal Flash'!$B$552:$S$572,'Main Injection'!AB$129,'Main Injection'!$U148),'Internal Flash'!$B$390*-1)</f>
        <v>25</v>
      </c>
      <c r="AC148" s="5">
        <f>MIN(_xll.Interp2dTab(-1,0,'Internal Flash'!$B$551:$S$551,'Internal Flash'!$A$552:$A$572,'Internal Flash'!$B$552:$S$572,'Main Injection'!AC$129,'Main Injection'!$U148),'Internal Flash'!$B$390*-1)</f>
        <v>25</v>
      </c>
      <c r="AD148" s="5">
        <f>MIN(_xll.Interp2dTab(-1,0,'Internal Flash'!$B$551:$S$551,'Internal Flash'!$A$552:$A$572,'Internal Flash'!$B$552:$S$572,'Main Injection'!AD$129,'Main Injection'!$U148),'Internal Flash'!$B$390*-1)</f>
        <v>25</v>
      </c>
      <c r="AE148" s="5">
        <f>MIN(_xll.Interp2dTab(-1,0,'Internal Flash'!$B$551:$S$551,'Internal Flash'!$A$552:$A$572,'Internal Flash'!$B$552:$S$572,'Main Injection'!AE$129,'Main Injection'!$U148),'Internal Flash'!$B$390*-1)</f>
        <v>25</v>
      </c>
      <c r="AF148" s="5">
        <f>MIN(_xll.Interp2dTab(-1,0,'Internal Flash'!$B$551:$S$551,'Internal Flash'!$A$552:$A$572,'Internal Flash'!$B$552:$S$572,'Main Injection'!AF$129,'Main Injection'!$U148),'Internal Flash'!$B$390*-1)</f>
        <v>25</v>
      </c>
      <c r="AG148" s="5">
        <f>MIN(_xll.Interp2dTab(-1,0,'Internal Flash'!$B$551:$S$551,'Internal Flash'!$A$552:$A$572,'Internal Flash'!$B$552:$S$572,'Main Injection'!AG$129,'Main Injection'!$U148),'Internal Flash'!$B$390*-1)</f>
        <v>25</v>
      </c>
      <c r="AH148" s="5">
        <f>MIN(_xll.Interp2dTab(-1,0,'Internal Flash'!$B$551:$S$551,'Internal Flash'!$A$552:$A$572,'Internal Flash'!$B$552:$S$572,'Main Injection'!AH$129,'Main Injection'!$U148),'Internal Flash'!$B$390*-1)</f>
        <v>25</v>
      </c>
      <c r="AI148" s="5">
        <f>MIN(_xll.Interp2dTab(-1,0,'Internal Flash'!$B$551:$S$551,'Internal Flash'!$A$552:$A$572,'Internal Flash'!$B$552:$S$572,'Main Injection'!AI$129,'Main Injection'!$U148),'Internal Flash'!$B$390*-1)</f>
        <v>25</v>
      </c>
      <c r="AJ148" s="5">
        <f>MIN(_xll.Interp2dTab(-1,0,'Internal Flash'!$B$551:$S$551,'Internal Flash'!$A$552:$A$572,'Internal Flash'!$B$552:$S$572,'Main Injection'!AJ$129,'Main Injection'!$U148),'Internal Flash'!$B$390*-1)</f>
        <v>25</v>
      </c>
      <c r="AK148" s="5">
        <f>MIN(_xll.Interp2dTab(-1,0,'Internal Flash'!$B$551:$S$551,'Internal Flash'!$A$552:$A$572,'Internal Flash'!$B$552:$S$572,'Main Injection'!AK$129,'Main Injection'!$U148),'Internal Flash'!$B$390*-1)</f>
        <v>25</v>
      </c>
      <c r="AL148" s="5">
        <f>MIN(_xll.Interp2dTab(-1,0,'Internal Flash'!$B$551:$S$551,'Internal Flash'!$A$552:$A$572,'Internal Flash'!$B$552:$S$572,'Main Injection'!AL$129,'Main Injection'!$U148),'Internal Flash'!$B$390*-1)</f>
        <v>25</v>
      </c>
      <c r="AM148" s="16">
        <f t="shared" si="82"/>
        <v>25</v>
      </c>
    </row>
    <row r="149" spans="1:39" s="5" customFormat="1" x14ac:dyDescent="0.25">
      <c r="A149" s="8">
        <f>'CSP5'!$A$188</f>
        <v>3500</v>
      </c>
      <c r="B149" s="16">
        <f t="shared" si="78"/>
        <v>0</v>
      </c>
      <c r="C149" s="5">
        <f t="shared" ref="C149:R149" si="99">(C74-C49)-C124</f>
        <v>0</v>
      </c>
      <c r="D149" s="5">
        <f t="shared" si="99"/>
        <v>0</v>
      </c>
      <c r="E149" s="5">
        <f t="shared" si="99"/>
        <v>0</v>
      </c>
      <c r="F149" s="5">
        <f t="shared" si="99"/>
        <v>0</v>
      </c>
      <c r="G149" s="5">
        <f t="shared" si="99"/>
        <v>0</v>
      </c>
      <c r="H149" s="5">
        <f t="shared" si="99"/>
        <v>0</v>
      </c>
      <c r="I149" s="5">
        <f t="shared" si="99"/>
        <v>0</v>
      </c>
      <c r="J149" s="5">
        <f t="shared" si="99"/>
        <v>0</v>
      </c>
      <c r="K149" s="5">
        <f t="shared" si="99"/>
        <v>0</v>
      </c>
      <c r="L149" s="5">
        <f t="shared" si="99"/>
        <v>0</v>
      </c>
      <c r="M149" s="5">
        <f t="shared" si="99"/>
        <v>0</v>
      </c>
      <c r="N149" s="5">
        <f t="shared" si="99"/>
        <v>0</v>
      </c>
      <c r="O149" s="5">
        <f t="shared" si="99"/>
        <v>-0.19619229641314462</v>
      </c>
      <c r="P149" s="5">
        <f t="shared" si="99"/>
        <v>-1.377981144412999</v>
      </c>
      <c r="Q149" s="5">
        <f t="shared" si="99"/>
        <v>-1.9738329924132714</v>
      </c>
      <c r="R149" s="5">
        <f t="shared" si="99"/>
        <v>-3.624371840413005</v>
      </c>
      <c r="S149" s="16">
        <f t="shared" si="80"/>
        <v>-3.624371840413005</v>
      </c>
      <c r="U149" s="8">
        <f>'CSP5'!$A$188</f>
        <v>3500</v>
      </c>
      <c r="V149" s="16">
        <f t="shared" si="81"/>
        <v>25</v>
      </c>
      <c r="W149" s="5">
        <f>MIN(_xll.Interp2dTab(-1,0,'Internal Flash'!$B$551:$S$551,'Internal Flash'!$A$552:$A$572,'Internal Flash'!$B$552:$S$572,'Main Injection'!W$129,'Main Injection'!$U149),'Internal Flash'!$B$390*-1)</f>
        <v>25</v>
      </c>
      <c r="X149" s="5">
        <f>MIN(_xll.Interp2dTab(-1,0,'Internal Flash'!$B$551:$S$551,'Internal Flash'!$A$552:$A$572,'Internal Flash'!$B$552:$S$572,'Main Injection'!X$129,'Main Injection'!$U149),'Internal Flash'!$B$390*-1)</f>
        <v>25</v>
      </c>
      <c r="Y149" s="5">
        <f>MIN(_xll.Interp2dTab(-1,0,'Internal Flash'!$B$551:$S$551,'Internal Flash'!$A$552:$A$572,'Internal Flash'!$B$552:$S$572,'Main Injection'!Y$129,'Main Injection'!$U149),'Internal Flash'!$B$390*-1)</f>
        <v>25</v>
      </c>
      <c r="Z149" s="5">
        <f>MIN(_xll.Interp2dTab(-1,0,'Internal Flash'!$B$551:$S$551,'Internal Flash'!$A$552:$A$572,'Internal Flash'!$B$552:$S$572,'Main Injection'!Z$129,'Main Injection'!$U149),'Internal Flash'!$B$390*-1)</f>
        <v>25</v>
      </c>
      <c r="AA149" s="5">
        <f>MIN(_xll.Interp2dTab(-1,0,'Internal Flash'!$B$551:$S$551,'Internal Flash'!$A$552:$A$572,'Internal Flash'!$B$552:$S$572,'Main Injection'!AA$129,'Main Injection'!$U149),'Internal Flash'!$B$390*-1)</f>
        <v>25</v>
      </c>
      <c r="AB149" s="5">
        <f>MIN(_xll.Interp2dTab(-1,0,'Internal Flash'!$B$551:$S$551,'Internal Flash'!$A$552:$A$572,'Internal Flash'!$B$552:$S$572,'Main Injection'!AB$129,'Main Injection'!$U149),'Internal Flash'!$B$390*-1)</f>
        <v>25</v>
      </c>
      <c r="AC149" s="5">
        <f>MIN(_xll.Interp2dTab(-1,0,'Internal Flash'!$B$551:$S$551,'Internal Flash'!$A$552:$A$572,'Internal Flash'!$B$552:$S$572,'Main Injection'!AC$129,'Main Injection'!$U149),'Internal Flash'!$B$390*-1)</f>
        <v>25</v>
      </c>
      <c r="AD149" s="5">
        <f>MIN(_xll.Interp2dTab(-1,0,'Internal Flash'!$B$551:$S$551,'Internal Flash'!$A$552:$A$572,'Internal Flash'!$B$552:$S$572,'Main Injection'!AD$129,'Main Injection'!$U149),'Internal Flash'!$B$390*-1)</f>
        <v>25</v>
      </c>
      <c r="AE149" s="5">
        <f>MIN(_xll.Interp2dTab(-1,0,'Internal Flash'!$B$551:$S$551,'Internal Flash'!$A$552:$A$572,'Internal Flash'!$B$552:$S$572,'Main Injection'!AE$129,'Main Injection'!$U149),'Internal Flash'!$B$390*-1)</f>
        <v>25</v>
      </c>
      <c r="AF149" s="5">
        <f>MIN(_xll.Interp2dTab(-1,0,'Internal Flash'!$B$551:$S$551,'Internal Flash'!$A$552:$A$572,'Internal Flash'!$B$552:$S$572,'Main Injection'!AF$129,'Main Injection'!$U149),'Internal Flash'!$B$390*-1)</f>
        <v>25</v>
      </c>
      <c r="AG149" s="5">
        <f>MIN(_xll.Interp2dTab(-1,0,'Internal Flash'!$B$551:$S$551,'Internal Flash'!$A$552:$A$572,'Internal Flash'!$B$552:$S$572,'Main Injection'!AG$129,'Main Injection'!$U149),'Internal Flash'!$B$390*-1)</f>
        <v>25</v>
      </c>
      <c r="AH149" s="5">
        <f>MIN(_xll.Interp2dTab(-1,0,'Internal Flash'!$B$551:$S$551,'Internal Flash'!$A$552:$A$572,'Internal Flash'!$B$552:$S$572,'Main Injection'!AH$129,'Main Injection'!$U149),'Internal Flash'!$B$390*-1)</f>
        <v>25</v>
      </c>
      <c r="AI149" s="5">
        <f>MIN(_xll.Interp2dTab(-1,0,'Internal Flash'!$B$551:$S$551,'Internal Flash'!$A$552:$A$572,'Internal Flash'!$B$552:$S$572,'Main Injection'!AI$129,'Main Injection'!$U149),'Internal Flash'!$B$390*-1)</f>
        <v>25</v>
      </c>
      <c r="AJ149" s="5">
        <f>MIN(_xll.Interp2dTab(-1,0,'Internal Flash'!$B$551:$S$551,'Internal Flash'!$A$552:$A$572,'Internal Flash'!$B$552:$S$572,'Main Injection'!AJ$129,'Main Injection'!$U149),'Internal Flash'!$B$390*-1)</f>
        <v>25</v>
      </c>
      <c r="AK149" s="5">
        <f>MIN(_xll.Interp2dTab(-1,0,'Internal Flash'!$B$551:$S$551,'Internal Flash'!$A$552:$A$572,'Internal Flash'!$B$552:$S$572,'Main Injection'!AK$129,'Main Injection'!$U149),'Internal Flash'!$B$390*-1)</f>
        <v>25</v>
      </c>
      <c r="AL149" s="5">
        <f>MIN(_xll.Interp2dTab(-1,0,'Internal Flash'!$B$551:$S$551,'Internal Flash'!$A$552:$A$572,'Internal Flash'!$B$552:$S$572,'Main Injection'!AL$129,'Main Injection'!$U149),'Internal Flash'!$B$390*-1)</f>
        <v>25</v>
      </c>
      <c r="AM149" s="16">
        <f t="shared" si="82"/>
        <v>25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100">C149</f>
        <v>0</v>
      </c>
      <c r="D150" s="16">
        <f t="shared" si="100"/>
        <v>0</v>
      </c>
      <c r="E150" s="16">
        <f t="shared" si="100"/>
        <v>0</v>
      </c>
      <c r="F150" s="16">
        <f t="shared" si="100"/>
        <v>0</v>
      </c>
      <c r="G150" s="16">
        <f t="shared" si="100"/>
        <v>0</v>
      </c>
      <c r="H150" s="16">
        <f t="shared" si="100"/>
        <v>0</v>
      </c>
      <c r="I150" s="16">
        <f t="shared" si="100"/>
        <v>0</v>
      </c>
      <c r="J150" s="16">
        <f t="shared" si="100"/>
        <v>0</v>
      </c>
      <c r="K150" s="16">
        <f t="shared" si="100"/>
        <v>0</v>
      </c>
      <c r="L150" s="16">
        <f t="shared" si="100"/>
        <v>0</v>
      </c>
      <c r="M150" s="16">
        <f t="shared" si="100"/>
        <v>0</v>
      </c>
      <c r="N150" s="16">
        <f t="shared" si="100"/>
        <v>0</v>
      </c>
      <c r="O150" s="16">
        <f t="shared" si="100"/>
        <v>-0.19619229641314462</v>
      </c>
      <c r="P150" s="16">
        <f t="shared" si="100"/>
        <v>-1.377981144412999</v>
      </c>
      <c r="Q150" s="16">
        <f t="shared" si="100"/>
        <v>-1.9738329924132714</v>
      </c>
      <c r="R150" s="16">
        <f t="shared" si="100"/>
        <v>-3.624371840413005</v>
      </c>
      <c r="S150" s="16">
        <f t="shared" si="100"/>
        <v>-3.624371840413005</v>
      </c>
      <c r="U150" s="16">
        <f>'CSP5'!$A$189</f>
        <v>3501</v>
      </c>
      <c r="V150" s="16">
        <f>V149</f>
        <v>25</v>
      </c>
      <c r="W150" s="16">
        <f t="shared" ref="W150:AM150" si="101">W149</f>
        <v>25</v>
      </c>
      <c r="X150" s="16">
        <f t="shared" si="101"/>
        <v>25</v>
      </c>
      <c r="Y150" s="16">
        <f t="shared" si="101"/>
        <v>25</v>
      </c>
      <c r="Z150" s="16">
        <f t="shared" si="101"/>
        <v>25</v>
      </c>
      <c r="AA150" s="16">
        <f t="shared" si="101"/>
        <v>25</v>
      </c>
      <c r="AB150" s="16">
        <f t="shared" si="101"/>
        <v>25</v>
      </c>
      <c r="AC150" s="16">
        <f t="shared" si="101"/>
        <v>25</v>
      </c>
      <c r="AD150" s="16">
        <f t="shared" si="101"/>
        <v>25</v>
      </c>
      <c r="AE150" s="16">
        <f t="shared" si="101"/>
        <v>25</v>
      </c>
      <c r="AF150" s="16">
        <f t="shared" si="101"/>
        <v>25</v>
      </c>
      <c r="AG150" s="16">
        <f t="shared" si="101"/>
        <v>25</v>
      </c>
      <c r="AH150" s="16">
        <f t="shared" si="101"/>
        <v>25</v>
      </c>
      <c r="AI150" s="16">
        <f t="shared" si="101"/>
        <v>25</v>
      </c>
      <c r="AJ150" s="16">
        <f t="shared" si="101"/>
        <v>25</v>
      </c>
      <c r="AK150" s="16">
        <f t="shared" si="101"/>
        <v>25</v>
      </c>
      <c r="AL150" s="16">
        <f t="shared" si="101"/>
        <v>25</v>
      </c>
      <c r="AM150" s="16">
        <f t="shared" si="101"/>
        <v>25</v>
      </c>
    </row>
    <row r="152" spans="1:39" x14ac:dyDescent="0.25">
      <c r="A152" s="17"/>
      <c r="B152" s="51" t="s">
        <v>1138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U152" s="17"/>
      <c r="V152" s="51" t="s">
        <v>1136</v>
      </c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102">C156</f>
        <v>0</v>
      </c>
      <c r="D155" s="16">
        <f t="shared" si="102"/>
        <v>0</v>
      </c>
      <c r="E155" s="16">
        <f t="shared" si="102"/>
        <v>0</v>
      </c>
      <c r="F155" s="16">
        <f t="shared" si="102"/>
        <v>0</v>
      </c>
      <c r="G155" s="16">
        <f t="shared" si="102"/>
        <v>0</v>
      </c>
      <c r="H155" s="16">
        <f t="shared" si="102"/>
        <v>0</v>
      </c>
      <c r="I155" s="16">
        <f t="shared" si="102"/>
        <v>0</v>
      </c>
      <c r="J155" s="16">
        <f t="shared" si="102"/>
        <v>0</v>
      </c>
      <c r="K155" s="16">
        <f t="shared" si="102"/>
        <v>0</v>
      </c>
      <c r="L155" s="16">
        <f t="shared" si="102"/>
        <v>0</v>
      </c>
      <c r="M155" s="16">
        <f t="shared" si="102"/>
        <v>0</v>
      </c>
      <c r="N155" s="16">
        <f t="shared" si="102"/>
        <v>0</v>
      </c>
      <c r="O155" s="16">
        <f t="shared" si="102"/>
        <v>0</v>
      </c>
      <c r="P155" s="16">
        <f t="shared" si="102"/>
        <v>0</v>
      </c>
      <c r="Q155" s="16">
        <f t="shared" si="102"/>
        <v>0</v>
      </c>
      <c r="R155" s="16">
        <f t="shared" si="102"/>
        <v>0</v>
      </c>
      <c r="S155" s="16">
        <f t="shared" si="102"/>
        <v>0</v>
      </c>
      <c r="U155" s="16">
        <f>'CSP5'!$A$169</f>
        <v>619</v>
      </c>
      <c r="V155" s="16">
        <f>V156</f>
        <v>-40</v>
      </c>
      <c r="W155" s="16">
        <f t="shared" ref="W155:AM155" si="103">W156</f>
        <v>-40</v>
      </c>
      <c r="X155" s="16">
        <f t="shared" si="103"/>
        <v>-40</v>
      </c>
      <c r="Y155" s="16">
        <f t="shared" si="103"/>
        <v>-40</v>
      </c>
      <c r="Z155" s="16">
        <f t="shared" si="103"/>
        <v>-40</v>
      </c>
      <c r="AA155" s="16">
        <f t="shared" si="103"/>
        <v>-40</v>
      </c>
      <c r="AB155" s="16">
        <f t="shared" si="103"/>
        <v>-40</v>
      </c>
      <c r="AC155" s="16">
        <f t="shared" si="103"/>
        <v>-40</v>
      </c>
      <c r="AD155" s="16">
        <f t="shared" si="103"/>
        <v>-40</v>
      </c>
      <c r="AE155" s="16">
        <f t="shared" si="103"/>
        <v>-40</v>
      </c>
      <c r="AF155" s="16">
        <f t="shared" si="103"/>
        <v>-40</v>
      </c>
      <c r="AG155" s="16">
        <f t="shared" si="103"/>
        <v>-40</v>
      </c>
      <c r="AH155" s="16">
        <f t="shared" si="103"/>
        <v>-40</v>
      </c>
      <c r="AI155" s="16">
        <f t="shared" si="103"/>
        <v>-40</v>
      </c>
      <c r="AJ155" s="16">
        <f t="shared" si="103"/>
        <v>-40</v>
      </c>
      <c r="AK155" s="16">
        <f t="shared" si="103"/>
        <v>-40</v>
      </c>
      <c r="AL155" s="16">
        <f t="shared" si="103"/>
        <v>-40</v>
      </c>
      <c r="AM155" s="16">
        <f t="shared" si="103"/>
        <v>-40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(C131*60*1000000)/($A156*360)</f>
        <v>0</v>
      </c>
      <c r="D156" s="5">
        <f t="shared" ref="D156:R156" si="104">(D131*60*1000000)/($A156*360)</f>
        <v>0</v>
      </c>
      <c r="E156" s="5">
        <f t="shared" si="104"/>
        <v>0</v>
      </c>
      <c r="F156" s="5">
        <f t="shared" si="104"/>
        <v>0</v>
      </c>
      <c r="G156" s="5">
        <f t="shared" si="104"/>
        <v>0</v>
      </c>
      <c r="H156" s="5">
        <f t="shared" si="104"/>
        <v>0</v>
      </c>
      <c r="I156" s="5">
        <f t="shared" si="104"/>
        <v>0</v>
      </c>
      <c r="J156" s="5">
        <f t="shared" si="104"/>
        <v>0</v>
      </c>
      <c r="K156" s="5">
        <f t="shared" si="104"/>
        <v>0</v>
      </c>
      <c r="L156" s="5">
        <f t="shared" si="104"/>
        <v>0</v>
      </c>
      <c r="M156" s="5">
        <f t="shared" si="104"/>
        <v>0</v>
      </c>
      <c r="N156" s="5">
        <f t="shared" si="104"/>
        <v>0</v>
      </c>
      <c r="O156" s="5">
        <f t="shared" si="104"/>
        <v>0</v>
      </c>
      <c r="P156" s="5">
        <f t="shared" si="104"/>
        <v>0</v>
      </c>
      <c r="Q156" s="5">
        <f t="shared" si="104"/>
        <v>0</v>
      </c>
      <c r="R156" s="5">
        <f t="shared" si="104"/>
        <v>0</v>
      </c>
      <c r="S156" s="16">
        <f>R156</f>
        <v>0</v>
      </c>
      <c r="U156" s="8">
        <f>'CSP5'!$A$170</f>
        <v>620</v>
      </c>
      <c r="V156" s="16">
        <f>W156</f>
        <v>-40</v>
      </c>
      <c r="W156" s="5">
        <f>MIN(_xll.Interp1d(-1,'Internal Flash'!$A$576:$A$584,'Internal Flash'!$B$576:$B$584,$U156),'Internal Flash'!$B$389)*-1</f>
        <v>-40</v>
      </c>
      <c r="X156" s="5">
        <f>MIN(_xll.Interp1d(-1,'Internal Flash'!$A$576:$A$584,'Internal Flash'!$B$576:$B$584,$U156),'Internal Flash'!$B$389)*-1</f>
        <v>-40</v>
      </c>
      <c r="Y156" s="5">
        <f>MIN(_xll.Interp1d(-1,'Internal Flash'!$A$576:$A$584,'Internal Flash'!$B$576:$B$584,$U156),'Internal Flash'!$B$389)*-1</f>
        <v>-40</v>
      </c>
      <c r="Z156" s="5">
        <f>MIN(_xll.Interp1d(-1,'Internal Flash'!$A$576:$A$584,'Internal Flash'!$B$576:$B$584,$U156),'Internal Flash'!$B$389)*-1</f>
        <v>-40</v>
      </c>
      <c r="AA156" s="5">
        <f>MIN(_xll.Interp1d(-1,'Internal Flash'!$A$576:$A$584,'Internal Flash'!$B$576:$B$584,$U156),'Internal Flash'!$B$389)*-1</f>
        <v>-40</v>
      </c>
      <c r="AB156" s="5">
        <f>MIN(_xll.Interp1d(-1,'Internal Flash'!$A$576:$A$584,'Internal Flash'!$B$576:$B$584,$U156),'Internal Flash'!$B$389)*-1</f>
        <v>-40</v>
      </c>
      <c r="AC156" s="5">
        <f>MIN(_xll.Interp1d(-1,'Internal Flash'!$A$576:$A$584,'Internal Flash'!$B$576:$B$584,$U156),'Internal Flash'!$B$389)*-1</f>
        <v>-40</v>
      </c>
      <c r="AD156" s="5">
        <f>MIN(_xll.Interp1d(-1,'Internal Flash'!$A$576:$A$584,'Internal Flash'!$B$576:$B$584,$U156),'Internal Flash'!$B$389)*-1</f>
        <v>-40</v>
      </c>
      <c r="AE156" s="5">
        <f>MIN(_xll.Interp1d(-1,'Internal Flash'!$A$576:$A$584,'Internal Flash'!$B$576:$B$584,$U156),'Internal Flash'!$B$389)*-1</f>
        <v>-40</v>
      </c>
      <c r="AF156" s="5">
        <f>MIN(_xll.Interp1d(-1,'Internal Flash'!$A$576:$A$584,'Internal Flash'!$B$576:$B$584,$U156),'Internal Flash'!$B$389)*-1</f>
        <v>-40</v>
      </c>
      <c r="AG156" s="5">
        <f>MIN(_xll.Interp1d(-1,'Internal Flash'!$A$576:$A$584,'Internal Flash'!$B$576:$B$584,$U156),'Internal Flash'!$B$389)*-1</f>
        <v>-40</v>
      </c>
      <c r="AH156" s="5">
        <f>MIN(_xll.Interp1d(-1,'Internal Flash'!$A$576:$A$584,'Internal Flash'!$B$576:$B$584,$U156),'Internal Flash'!$B$389)*-1</f>
        <v>-40</v>
      </c>
      <c r="AI156" s="5">
        <f>MIN(_xll.Interp1d(-1,'Internal Flash'!$A$576:$A$584,'Internal Flash'!$B$576:$B$584,$U156),'Internal Flash'!$B$389)*-1</f>
        <v>-40</v>
      </c>
      <c r="AJ156" s="5">
        <f>MIN(_xll.Interp1d(-1,'Internal Flash'!$A$576:$A$584,'Internal Flash'!$B$576:$B$584,$U156),'Internal Flash'!$B$389)*-1</f>
        <v>-40</v>
      </c>
      <c r="AK156" s="5">
        <f>MIN(_xll.Interp1d(-1,'Internal Flash'!$A$576:$A$584,'Internal Flash'!$B$576:$B$584,$U156),'Internal Flash'!$B$389)*-1</f>
        <v>-40</v>
      </c>
      <c r="AL156" s="5">
        <f>MIN(_xll.Interp1d(-1,'Internal Flash'!$A$576:$A$584,'Internal Flash'!$B$576:$B$584,$U156),'Internal Flash'!$B$389)*-1</f>
        <v>-40</v>
      </c>
      <c r="AM156" s="16">
        <f>AL156</f>
        <v>-40</v>
      </c>
    </row>
    <row r="157" spans="1:39" s="5" customFormat="1" x14ac:dyDescent="0.25">
      <c r="A157" s="8">
        <f>'CSP5'!$A$171</f>
        <v>650</v>
      </c>
      <c r="B157" s="16">
        <f t="shared" ref="B157:B174" si="105">C157</f>
        <v>0</v>
      </c>
      <c r="C157" s="5">
        <f t="shared" ref="C157:R157" si="106">(C132*60*1000000)/($A157*360)</f>
        <v>0</v>
      </c>
      <c r="D157" s="5">
        <f t="shared" si="106"/>
        <v>0</v>
      </c>
      <c r="E157" s="5">
        <f t="shared" si="106"/>
        <v>0</v>
      </c>
      <c r="F157" s="5">
        <f t="shared" si="106"/>
        <v>0</v>
      </c>
      <c r="G157" s="5">
        <f t="shared" si="106"/>
        <v>0</v>
      </c>
      <c r="H157" s="5">
        <f t="shared" si="106"/>
        <v>0</v>
      </c>
      <c r="I157" s="5">
        <f t="shared" si="106"/>
        <v>0</v>
      </c>
      <c r="J157" s="5">
        <f t="shared" si="106"/>
        <v>0</v>
      </c>
      <c r="K157" s="5">
        <f t="shared" si="106"/>
        <v>0</v>
      </c>
      <c r="L157" s="5">
        <f t="shared" si="106"/>
        <v>0</v>
      </c>
      <c r="M157" s="5">
        <f t="shared" si="106"/>
        <v>0</v>
      </c>
      <c r="N157" s="5">
        <f t="shared" si="106"/>
        <v>0</v>
      </c>
      <c r="O157" s="5">
        <f t="shared" si="106"/>
        <v>0</v>
      </c>
      <c r="P157" s="5">
        <f t="shared" si="106"/>
        <v>0</v>
      </c>
      <c r="Q157" s="5">
        <f t="shared" si="106"/>
        <v>0</v>
      </c>
      <c r="R157" s="5">
        <f t="shared" si="106"/>
        <v>0</v>
      </c>
      <c r="S157" s="16">
        <f t="shared" ref="S157:S174" si="107">R157</f>
        <v>0</v>
      </c>
      <c r="U157" s="8">
        <f>'CSP5'!$A$171</f>
        <v>650</v>
      </c>
      <c r="V157" s="16">
        <f t="shared" ref="V157:V174" si="108">W157</f>
        <v>-40</v>
      </c>
      <c r="W157" s="5">
        <f>MIN(_xll.Interp1d(-1,'Internal Flash'!$A$576:$A$584,'Internal Flash'!$B$576:$B$584,$U157),'Internal Flash'!$B$389)*-1</f>
        <v>-40</v>
      </c>
      <c r="X157" s="5">
        <f>MIN(_xll.Interp1d(-1,'Internal Flash'!$A$576:$A$584,'Internal Flash'!$B$576:$B$584,$U157),'Internal Flash'!$B$389)*-1</f>
        <v>-40</v>
      </c>
      <c r="Y157" s="5">
        <f>MIN(_xll.Interp1d(-1,'Internal Flash'!$A$576:$A$584,'Internal Flash'!$B$576:$B$584,$U157),'Internal Flash'!$B$389)*-1</f>
        <v>-40</v>
      </c>
      <c r="Z157" s="5">
        <f>MIN(_xll.Interp1d(-1,'Internal Flash'!$A$576:$A$584,'Internal Flash'!$B$576:$B$584,$U157),'Internal Flash'!$B$389)*-1</f>
        <v>-40</v>
      </c>
      <c r="AA157" s="5">
        <f>MIN(_xll.Interp1d(-1,'Internal Flash'!$A$576:$A$584,'Internal Flash'!$B$576:$B$584,$U157),'Internal Flash'!$B$389)*-1</f>
        <v>-40</v>
      </c>
      <c r="AB157" s="5">
        <f>MIN(_xll.Interp1d(-1,'Internal Flash'!$A$576:$A$584,'Internal Flash'!$B$576:$B$584,$U157),'Internal Flash'!$B$389)*-1</f>
        <v>-40</v>
      </c>
      <c r="AC157" s="5">
        <f>MIN(_xll.Interp1d(-1,'Internal Flash'!$A$576:$A$584,'Internal Flash'!$B$576:$B$584,$U157),'Internal Flash'!$B$389)*-1</f>
        <v>-40</v>
      </c>
      <c r="AD157" s="5">
        <f>MIN(_xll.Interp1d(-1,'Internal Flash'!$A$576:$A$584,'Internal Flash'!$B$576:$B$584,$U157),'Internal Flash'!$B$389)*-1</f>
        <v>-40</v>
      </c>
      <c r="AE157" s="5">
        <f>MIN(_xll.Interp1d(-1,'Internal Flash'!$A$576:$A$584,'Internal Flash'!$B$576:$B$584,$U157),'Internal Flash'!$B$389)*-1</f>
        <v>-40</v>
      </c>
      <c r="AF157" s="5">
        <f>MIN(_xll.Interp1d(-1,'Internal Flash'!$A$576:$A$584,'Internal Flash'!$B$576:$B$584,$U157),'Internal Flash'!$B$389)*-1</f>
        <v>-40</v>
      </c>
      <c r="AG157" s="5">
        <f>MIN(_xll.Interp1d(-1,'Internal Flash'!$A$576:$A$584,'Internal Flash'!$B$576:$B$584,$U157),'Internal Flash'!$B$389)*-1</f>
        <v>-40</v>
      </c>
      <c r="AH157" s="5">
        <f>MIN(_xll.Interp1d(-1,'Internal Flash'!$A$576:$A$584,'Internal Flash'!$B$576:$B$584,$U157),'Internal Flash'!$B$389)*-1</f>
        <v>-40</v>
      </c>
      <c r="AI157" s="5">
        <f>MIN(_xll.Interp1d(-1,'Internal Flash'!$A$576:$A$584,'Internal Flash'!$B$576:$B$584,$U157),'Internal Flash'!$B$389)*-1</f>
        <v>-40</v>
      </c>
      <c r="AJ157" s="5">
        <f>MIN(_xll.Interp1d(-1,'Internal Flash'!$A$576:$A$584,'Internal Flash'!$B$576:$B$584,$U157),'Internal Flash'!$B$389)*-1</f>
        <v>-40</v>
      </c>
      <c r="AK157" s="5">
        <f>MIN(_xll.Interp1d(-1,'Internal Flash'!$A$576:$A$584,'Internal Flash'!$B$576:$B$584,$U157),'Internal Flash'!$B$389)*-1</f>
        <v>-40</v>
      </c>
      <c r="AL157" s="5">
        <f>MIN(_xll.Interp1d(-1,'Internal Flash'!$A$576:$A$584,'Internal Flash'!$B$576:$B$584,$U157),'Internal Flash'!$B$389)*-1</f>
        <v>-40</v>
      </c>
      <c r="AM157" s="16">
        <f t="shared" ref="AM157:AM174" si="109">AL157</f>
        <v>-40</v>
      </c>
    </row>
    <row r="158" spans="1:39" s="5" customFormat="1" x14ac:dyDescent="0.25">
      <c r="A158" s="8">
        <f>'CSP5'!$A$172</f>
        <v>800</v>
      </c>
      <c r="B158" s="16">
        <f t="shared" si="105"/>
        <v>0</v>
      </c>
      <c r="C158" s="5">
        <f t="shared" ref="C158:R158" si="110">(C133*60*1000000)/($A158*360)</f>
        <v>0</v>
      </c>
      <c r="D158" s="5">
        <f t="shared" si="110"/>
        <v>0</v>
      </c>
      <c r="E158" s="5">
        <f t="shared" si="110"/>
        <v>0</v>
      </c>
      <c r="F158" s="5">
        <f t="shared" si="110"/>
        <v>0</v>
      </c>
      <c r="G158" s="5">
        <f t="shared" si="110"/>
        <v>0</v>
      </c>
      <c r="H158" s="5">
        <f t="shared" si="110"/>
        <v>0</v>
      </c>
      <c r="I158" s="5">
        <f t="shared" si="110"/>
        <v>0</v>
      </c>
      <c r="J158" s="5">
        <f t="shared" si="110"/>
        <v>0</v>
      </c>
      <c r="K158" s="5">
        <f t="shared" si="110"/>
        <v>0</v>
      </c>
      <c r="L158" s="5">
        <f t="shared" si="110"/>
        <v>0</v>
      </c>
      <c r="M158" s="5">
        <f t="shared" si="110"/>
        <v>0</v>
      </c>
      <c r="N158" s="5">
        <f t="shared" si="110"/>
        <v>0</v>
      </c>
      <c r="O158" s="5">
        <f t="shared" si="110"/>
        <v>0</v>
      </c>
      <c r="P158" s="5">
        <f t="shared" si="110"/>
        <v>0</v>
      </c>
      <c r="Q158" s="5">
        <f t="shared" si="110"/>
        <v>0</v>
      </c>
      <c r="R158" s="5">
        <f t="shared" si="110"/>
        <v>0</v>
      </c>
      <c r="S158" s="16">
        <f t="shared" si="107"/>
        <v>0</v>
      </c>
      <c r="U158" s="8">
        <f>'CSP5'!$A$172</f>
        <v>800</v>
      </c>
      <c r="V158" s="16">
        <f t="shared" si="108"/>
        <v>-40</v>
      </c>
      <c r="W158" s="5">
        <f>MIN(_xll.Interp1d(-1,'Internal Flash'!$A$576:$A$584,'Internal Flash'!$B$576:$B$584,$U158),'Internal Flash'!$B$389)*-1</f>
        <v>-40</v>
      </c>
      <c r="X158" s="5">
        <f>MIN(_xll.Interp1d(-1,'Internal Flash'!$A$576:$A$584,'Internal Flash'!$B$576:$B$584,$U158),'Internal Flash'!$B$389)*-1</f>
        <v>-40</v>
      </c>
      <c r="Y158" s="5">
        <f>MIN(_xll.Interp1d(-1,'Internal Flash'!$A$576:$A$584,'Internal Flash'!$B$576:$B$584,$U158),'Internal Flash'!$B$389)*-1</f>
        <v>-40</v>
      </c>
      <c r="Z158" s="5">
        <f>MIN(_xll.Interp1d(-1,'Internal Flash'!$A$576:$A$584,'Internal Flash'!$B$576:$B$584,$U158),'Internal Flash'!$B$389)*-1</f>
        <v>-40</v>
      </c>
      <c r="AA158" s="5">
        <f>MIN(_xll.Interp1d(-1,'Internal Flash'!$A$576:$A$584,'Internal Flash'!$B$576:$B$584,$U158),'Internal Flash'!$B$389)*-1</f>
        <v>-40</v>
      </c>
      <c r="AB158" s="5">
        <f>MIN(_xll.Interp1d(-1,'Internal Flash'!$A$576:$A$584,'Internal Flash'!$B$576:$B$584,$U158),'Internal Flash'!$B$389)*-1</f>
        <v>-40</v>
      </c>
      <c r="AC158" s="5">
        <f>MIN(_xll.Interp1d(-1,'Internal Flash'!$A$576:$A$584,'Internal Flash'!$B$576:$B$584,$U158),'Internal Flash'!$B$389)*-1</f>
        <v>-40</v>
      </c>
      <c r="AD158" s="5">
        <f>MIN(_xll.Interp1d(-1,'Internal Flash'!$A$576:$A$584,'Internal Flash'!$B$576:$B$584,$U158),'Internal Flash'!$B$389)*-1</f>
        <v>-40</v>
      </c>
      <c r="AE158" s="5">
        <f>MIN(_xll.Interp1d(-1,'Internal Flash'!$A$576:$A$584,'Internal Flash'!$B$576:$B$584,$U158),'Internal Flash'!$B$389)*-1</f>
        <v>-40</v>
      </c>
      <c r="AF158" s="5">
        <f>MIN(_xll.Interp1d(-1,'Internal Flash'!$A$576:$A$584,'Internal Flash'!$B$576:$B$584,$U158),'Internal Flash'!$B$389)*-1</f>
        <v>-40</v>
      </c>
      <c r="AG158" s="5">
        <f>MIN(_xll.Interp1d(-1,'Internal Flash'!$A$576:$A$584,'Internal Flash'!$B$576:$B$584,$U158),'Internal Flash'!$B$389)*-1</f>
        <v>-40</v>
      </c>
      <c r="AH158" s="5">
        <f>MIN(_xll.Interp1d(-1,'Internal Flash'!$A$576:$A$584,'Internal Flash'!$B$576:$B$584,$U158),'Internal Flash'!$B$389)*-1</f>
        <v>-40</v>
      </c>
      <c r="AI158" s="5">
        <f>MIN(_xll.Interp1d(-1,'Internal Flash'!$A$576:$A$584,'Internal Flash'!$B$576:$B$584,$U158),'Internal Flash'!$B$389)*-1</f>
        <v>-40</v>
      </c>
      <c r="AJ158" s="5">
        <f>MIN(_xll.Interp1d(-1,'Internal Flash'!$A$576:$A$584,'Internal Flash'!$B$576:$B$584,$U158),'Internal Flash'!$B$389)*-1</f>
        <v>-40</v>
      </c>
      <c r="AK158" s="5">
        <f>MIN(_xll.Interp1d(-1,'Internal Flash'!$A$576:$A$584,'Internal Flash'!$B$576:$B$584,$U158),'Internal Flash'!$B$389)*-1</f>
        <v>-40</v>
      </c>
      <c r="AL158" s="5">
        <f>MIN(_xll.Interp1d(-1,'Internal Flash'!$A$576:$A$584,'Internal Flash'!$B$576:$B$584,$U158),'Internal Flash'!$B$389)*-1</f>
        <v>-40</v>
      </c>
      <c r="AM158" s="16">
        <f t="shared" si="109"/>
        <v>-40</v>
      </c>
    </row>
    <row r="159" spans="1:39" s="5" customFormat="1" x14ac:dyDescent="0.25">
      <c r="A159" s="8">
        <f>'CSP5'!$A$173</f>
        <v>1000</v>
      </c>
      <c r="B159" s="16">
        <f t="shared" si="105"/>
        <v>0</v>
      </c>
      <c r="C159" s="5">
        <f t="shared" ref="C159:R159" si="111">(C134*60*1000000)/($A159*360)</f>
        <v>0</v>
      </c>
      <c r="D159" s="5">
        <f t="shared" si="111"/>
        <v>0</v>
      </c>
      <c r="E159" s="5">
        <f t="shared" si="111"/>
        <v>0</v>
      </c>
      <c r="F159" s="5">
        <f t="shared" si="111"/>
        <v>0</v>
      </c>
      <c r="G159" s="5">
        <f t="shared" si="111"/>
        <v>0</v>
      </c>
      <c r="H159" s="5">
        <f t="shared" si="111"/>
        <v>0</v>
      </c>
      <c r="I159" s="5">
        <f t="shared" si="111"/>
        <v>0</v>
      </c>
      <c r="J159" s="5">
        <f t="shared" si="111"/>
        <v>0</v>
      </c>
      <c r="K159" s="5">
        <f t="shared" si="111"/>
        <v>0</v>
      </c>
      <c r="L159" s="5">
        <f t="shared" si="111"/>
        <v>0</v>
      </c>
      <c r="M159" s="5">
        <f t="shared" si="111"/>
        <v>0</v>
      </c>
      <c r="N159" s="5">
        <f t="shared" si="111"/>
        <v>0</v>
      </c>
      <c r="O159" s="5">
        <f t="shared" si="111"/>
        <v>0</v>
      </c>
      <c r="P159" s="5">
        <f t="shared" si="111"/>
        <v>0</v>
      </c>
      <c r="Q159" s="5">
        <f t="shared" si="111"/>
        <v>0</v>
      </c>
      <c r="R159" s="5">
        <f t="shared" si="111"/>
        <v>0</v>
      </c>
      <c r="S159" s="16">
        <f t="shared" si="107"/>
        <v>0</v>
      </c>
      <c r="U159" s="8">
        <f>'CSP5'!$A$173</f>
        <v>1000</v>
      </c>
      <c r="V159" s="16">
        <f t="shared" si="108"/>
        <v>-40</v>
      </c>
      <c r="W159" s="5">
        <f>MIN(_xll.Interp1d(-1,'Internal Flash'!$A$576:$A$584,'Internal Flash'!$B$576:$B$584,$U159),'Internal Flash'!$B$389)*-1</f>
        <v>-40</v>
      </c>
      <c r="X159" s="5">
        <f>MIN(_xll.Interp1d(-1,'Internal Flash'!$A$576:$A$584,'Internal Flash'!$B$576:$B$584,$U159),'Internal Flash'!$B$389)*-1</f>
        <v>-40</v>
      </c>
      <c r="Y159" s="5">
        <f>MIN(_xll.Interp1d(-1,'Internal Flash'!$A$576:$A$584,'Internal Flash'!$B$576:$B$584,$U159),'Internal Flash'!$B$389)*-1</f>
        <v>-40</v>
      </c>
      <c r="Z159" s="5">
        <f>MIN(_xll.Interp1d(-1,'Internal Flash'!$A$576:$A$584,'Internal Flash'!$B$576:$B$584,$U159),'Internal Flash'!$B$389)*-1</f>
        <v>-40</v>
      </c>
      <c r="AA159" s="5">
        <f>MIN(_xll.Interp1d(-1,'Internal Flash'!$A$576:$A$584,'Internal Flash'!$B$576:$B$584,$U159),'Internal Flash'!$B$389)*-1</f>
        <v>-40</v>
      </c>
      <c r="AB159" s="5">
        <f>MIN(_xll.Interp1d(-1,'Internal Flash'!$A$576:$A$584,'Internal Flash'!$B$576:$B$584,$U159),'Internal Flash'!$B$389)*-1</f>
        <v>-40</v>
      </c>
      <c r="AC159" s="5">
        <f>MIN(_xll.Interp1d(-1,'Internal Flash'!$A$576:$A$584,'Internal Flash'!$B$576:$B$584,$U159),'Internal Flash'!$B$389)*-1</f>
        <v>-40</v>
      </c>
      <c r="AD159" s="5">
        <f>MIN(_xll.Interp1d(-1,'Internal Flash'!$A$576:$A$584,'Internal Flash'!$B$576:$B$584,$U159),'Internal Flash'!$B$389)*-1</f>
        <v>-40</v>
      </c>
      <c r="AE159" s="5">
        <f>MIN(_xll.Interp1d(-1,'Internal Flash'!$A$576:$A$584,'Internal Flash'!$B$576:$B$584,$U159),'Internal Flash'!$B$389)*-1</f>
        <v>-40</v>
      </c>
      <c r="AF159" s="5">
        <f>MIN(_xll.Interp1d(-1,'Internal Flash'!$A$576:$A$584,'Internal Flash'!$B$576:$B$584,$U159),'Internal Flash'!$B$389)*-1</f>
        <v>-40</v>
      </c>
      <c r="AG159" s="5">
        <f>MIN(_xll.Interp1d(-1,'Internal Flash'!$A$576:$A$584,'Internal Flash'!$B$576:$B$584,$U159),'Internal Flash'!$B$389)*-1</f>
        <v>-40</v>
      </c>
      <c r="AH159" s="5">
        <f>MIN(_xll.Interp1d(-1,'Internal Flash'!$A$576:$A$584,'Internal Flash'!$B$576:$B$584,$U159),'Internal Flash'!$B$389)*-1</f>
        <v>-40</v>
      </c>
      <c r="AI159" s="5">
        <f>MIN(_xll.Interp1d(-1,'Internal Flash'!$A$576:$A$584,'Internal Flash'!$B$576:$B$584,$U159),'Internal Flash'!$B$389)*-1</f>
        <v>-40</v>
      </c>
      <c r="AJ159" s="5">
        <f>MIN(_xll.Interp1d(-1,'Internal Flash'!$A$576:$A$584,'Internal Flash'!$B$576:$B$584,$U159),'Internal Flash'!$B$389)*-1</f>
        <v>-40</v>
      </c>
      <c r="AK159" s="5">
        <f>MIN(_xll.Interp1d(-1,'Internal Flash'!$A$576:$A$584,'Internal Flash'!$B$576:$B$584,$U159),'Internal Flash'!$B$389)*-1</f>
        <v>-40</v>
      </c>
      <c r="AL159" s="5">
        <f>MIN(_xll.Interp1d(-1,'Internal Flash'!$A$576:$A$584,'Internal Flash'!$B$576:$B$584,$U159),'Internal Flash'!$B$389)*-1</f>
        <v>-40</v>
      </c>
      <c r="AM159" s="16">
        <f t="shared" si="109"/>
        <v>-40</v>
      </c>
    </row>
    <row r="160" spans="1:39" s="5" customFormat="1" x14ac:dyDescent="0.25">
      <c r="A160" s="8">
        <f>'CSP5'!$A$174</f>
        <v>1200</v>
      </c>
      <c r="B160" s="16">
        <f t="shared" si="105"/>
        <v>0</v>
      </c>
      <c r="C160" s="5">
        <f t="shared" ref="C160:R160" si="112">(C135*60*1000000)/($A160*360)</f>
        <v>0</v>
      </c>
      <c r="D160" s="5">
        <f t="shared" si="112"/>
        <v>0</v>
      </c>
      <c r="E160" s="5">
        <f t="shared" si="112"/>
        <v>0</v>
      </c>
      <c r="F160" s="5">
        <f t="shared" si="112"/>
        <v>0</v>
      </c>
      <c r="G160" s="5">
        <f t="shared" si="112"/>
        <v>0</v>
      </c>
      <c r="H160" s="5">
        <f t="shared" si="112"/>
        <v>0</v>
      </c>
      <c r="I160" s="5">
        <f t="shared" si="112"/>
        <v>0</v>
      </c>
      <c r="J160" s="5">
        <f t="shared" si="112"/>
        <v>0</v>
      </c>
      <c r="K160" s="5">
        <f t="shared" si="112"/>
        <v>0</v>
      </c>
      <c r="L160" s="5">
        <f t="shared" si="112"/>
        <v>0</v>
      </c>
      <c r="M160" s="5">
        <f t="shared" si="112"/>
        <v>0</v>
      </c>
      <c r="N160" s="5">
        <f t="shared" si="112"/>
        <v>0</v>
      </c>
      <c r="O160" s="5">
        <f t="shared" si="112"/>
        <v>0</v>
      </c>
      <c r="P160" s="5">
        <f t="shared" si="112"/>
        <v>0</v>
      </c>
      <c r="Q160" s="5">
        <f t="shared" si="112"/>
        <v>0</v>
      </c>
      <c r="R160" s="5">
        <f t="shared" si="112"/>
        <v>0</v>
      </c>
      <c r="S160" s="16">
        <f t="shared" si="107"/>
        <v>0</v>
      </c>
      <c r="U160" s="8">
        <f>'CSP5'!$A$174</f>
        <v>1200</v>
      </c>
      <c r="V160" s="16">
        <f t="shared" si="108"/>
        <v>-40</v>
      </c>
      <c r="W160" s="5">
        <f>MIN(_xll.Interp1d(-1,'Internal Flash'!$A$576:$A$584,'Internal Flash'!$B$576:$B$584,$U160),'Internal Flash'!$B$389)*-1</f>
        <v>-40</v>
      </c>
      <c r="X160" s="5">
        <f>MIN(_xll.Interp1d(-1,'Internal Flash'!$A$576:$A$584,'Internal Flash'!$B$576:$B$584,$U160),'Internal Flash'!$B$389)*-1</f>
        <v>-40</v>
      </c>
      <c r="Y160" s="5">
        <f>MIN(_xll.Interp1d(-1,'Internal Flash'!$A$576:$A$584,'Internal Flash'!$B$576:$B$584,$U160),'Internal Flash'!$B$389)*-1</f>
        <v>-40</v>
      </c>
      <c r="Z160" s="5">
        <f>MIN(_xll.Interp1d(-1,'Internal Flash'!$A$576:$A$584,'Internal Flash'!$B$576:$B$584,$U160),'Internal Flash'!$B$389)*-1</f>
        <v>-40</v>
      </c>
      <c r="AA160" s="5">
        <f>MIN(_xll.Interp1d(-1,'Internal Flash'!$A$576:$A$584,'Internal Flash'!$B$576:$B$584,$U160),'Internal Flash'!$B$389)*-1</f>
        <v>-40</v>
      </c>
      <c r="AB160" s="5">
        <f>MIN(_xll.Interp1d(-1,'Internal Flash'!$A$576:$A$584,'Internal Flash'!$B$576:$B$584,$U160),'Internal Flash'!$B$389)*-1</f>
        <v>-40</v>
      </c>
      <c r="AC160" s="5">
        <f>MIN(_xll.Interp1d(-1,'Internal Flash'!$A$576:$A$584,'Internal Flash'!$B$576:$B$584,$U160),'Internal Flash'!$B$389)*-1</f>
        <v>-40</v>
      </c>
      <c r="AD160" s="5">
        <f>MIN(_xll.Interp1d(-1,'Internal Flash'!$A$576:$A$584,'Internal Flash'!$B$576:$B$584,$U160),'Internal Flash'!$B$389)*-1</f>
        <v>-40</v>
      </c>
      <c r="AE160" s="5">
        <f>MIN(_xll.Interp1d(-1,'Internal Flash'!$A$576:$A$584,'Internal Flash'!$B$576:$B$584,$U160),'Internal Flash'!$B$389)*-1</f>
        <v>-40</v>
      </c>
      <c r="AF160" s="5">
        <f>MIN(_xll.Interp1d(-1,'Internal Flash'!$A$576:$A$584,'Internal Flash'!$B$576:$B$584,$U160),'Internal Flash'!$B$389)*-1</f>
        <v>-40</v>
      </c>
      <c r="AG160" s="5">
        <f>MIN(_xll.Interp1d(-1,'Internal Flash'!$A$576:$A$584,'Internal Flash'!$B$576:$B$584,$U160),'Internal Flash'!$B$389)*-1</f>
        <v>-40</v>
      </c>
      <c r="AH160" s="5">
        <f>MIN(_xll.Interp1d(-1,'Internal Flash'!$A$576:$A$584,'Internal Flash'!$B$576:$B$584,$U160),'Internal Flash'!$B$389)*-1</f>
        <v>-40</v>
      </c>
      <c r="AI160" s="5">
        <f>MIN(_xll.Interp1d(-1,'Internal Flash'!$A$576:$A$584,'Internal Flash'!$B$576:$B$584,$U160),'Internal Flash'!$B$389)*-1</f>
        <v>-40</v>
      </c>
      <c r="AJ160" s="5">
        <f>MIN(_xll.Interp1d(-1,'Internal Flash'!$A$576:$A$584,'Internal Flash'!$B$576:$B$584,$U160),'Internal Flash'!$B$389)*-1</f>
        <v>-40</v>
      </c>
      <c r="AK160" s="5">
        <f>MIN(_xll.Interp1d(-1,'Internal Flash'!$A$576:$A$584,'Internal Flash'!$B$576:$B$584,$U160),'Internal Flash'!$B$389)*-1</f>
        <v>-40</v>
      </c>
      <c r="AL160" s="5">
        <f>MIN(_xll.Interp1d(-1,'Internal Flash'!$A$576:$A$584,'Internal Flash'!$B$576:$B$584,$U160),'Internal Flash'!$B$389)*-1</f>
        <v>-40</v>
      </c>
      <c r="AM160" s="16">
        <f t="shared" si="109"/>
        <v>-40</v>
      </c>
    </row>
    <row r="161" spans="1:39" s="5" customFormat="1" x14ac:dyDescent="0.25">
      <c r="A161" s="8">
        <f>'CSP5'!$A$175</f>
        <v>1400</v>
      </c>
      <c r="B161" s="16">
        <f t="shared" si="105"/>
        <v>0</v>
      </c>
      <c r="C161" s="5">
        <f t="shared" ref="C161:R161" si="113">(C136*60*1000000)/($A161*360)</f>
        <v>0</v>
      </c>
      <c r="D161" s="5">
        <f t="shared" si="113"/>
        <v>0</v>
      </c>
      <c r="E161" s="5">
        <f t="shared" si="113"/>
        <v>0</v>
      </c>
      <c r="F161" s="5">
        <f t="shared" si="113"/>
        <v>0</v>
      </c>
      <c r="G161" s="5">
        <f t="shared" si="113"/>
        <v>0</v>
      </c>
      <c r="H161" s="5">
        <f t="shared" si="113"/>
        <v>0</v>
      </c>
      <c r="I161" s="5">
        <f t="shared" si="113"/>
        <v>0</v>
      </c>
      <c r="J161" s="5">
        <f t="shared" si="113"/>
        <v>0</v>
      </c>
      <c r="K161" s="5">
        <f t="shared" si="113"/>
        <v>0</v>
      </c>
      <c r="L161" s="5">
        <f t="shared" si="113"/>
        <v>0</v>
      </c>
      <c r="M161" s="5">
        <f t="shared" si="113"/>
        <v>0</v>
      </c>
      <c r="N161" s="5">
        <f t="shared" si="113"/>
        <v>0</v>
      </c>
      <c r="O161" s="5">
        <f t="shared" si="113"/>
        <v>0</v>
      </c>
      <c r="P161" s="5">
        <f t="shared" si="113"/>
        <v>0</v>
      </c>
      <c r="Q161" s="5">
        <f t="shared" si="113"/>
        <v>0</v>
      </c>
      <c r="R161" s="5">
        <f t="shared" si="113"/>
        <v>0</v>
      </c>
      <c r="S161" s="16">
        <f t="shared" si="107"/>
        <v>0</v>
      </c>
      <c r="U161" s="8">
        <f>'CSP5'!$A$175</f>
        <v>1400</v>
      </c>
      <c r="V161" s="16">
        <f t="shared" si="108"/>
        <v>-40</v>
      </c>
      <c r="W161" s="5">
        <f>MIN(_xll.Interp1d(-1,'Internal Flash'!$A$576:$A$584,'Internal Flash'!$B$576:$B$584,$U161),'Internal Flash'!$B$389)*-1</f>
        <v>-40</v>
      </c>
      <c r="X161" s="5">
        <f>MIN(_xll.Interp1d(-1,'Internal Flash'!$A$576:$A$584,'Internal Flash'!$B$576:$B$584,$U161),'Internal Flash'!$B$389)*-1</f>
        <v>-40</v>
      </c>
      <c r="Y161" s="5">
        <f>MIN(_xll.Interp1d(-1,'Internal Flash'!$A$576:$A$584,'Internal Flash'!$B$576:$B$584,$U161),'Internal Flash'!$B$389)*-1</f>
        <v>-40</v>
      </c>
      <c r="Z161" s="5">
        <f>MIN(_xll.Interp1d(-1,'Internal Flash'!$A$576:$A$584,'Internal Flash'!$B$576:$B$584,$U161),'Internal Flash'!$B$389)*-1</f>
        <v>-40</v>
      </c>
      <c r="AA161" s="5">
        <f>MIN(_xll.Interp1d(-1,'Internal Flash'!$A$576:$A$584,'Internal Flash'!$B$576:$B$584,$U161),'Internal Flash'!$B$389)*-1</f>
        <v>-40</v>
      </c>
      <c r="AB161" s="5">
        <f>MIN(_xll.Interp1d(-1,'Internal Flash'!$A$576:$A$584,'Internal Flash'!$B$576:$B$584,$U161),'Internal Flash'!$B$389)*-1</f>
        <v>-40</v>
      </c>
      <c r="AC161" s="5">
        <f>MIN(_xll.Interp1d(-1,'Internal Flash'!$A$576:$A$584,'Internal Flash'!$B$576:$B$584,$U161),'Internal Flash'!$B$389)*-1</f>
        <v>-40</v>
      </c>
      <c r="AD161" s="5">
        <f>MIN(_xll.Interp1d(-1,'Internal Flash'!$A$576:$A$584,'Internal Flash'!$B$576:$B$584,$U161),'Internal Flash'!$B$389)*-1</f>
        <v>-40</v>
      </c>
      <c r="AE161" s="5">
        <f>MIN(_xll.Interp1d(-1,'Internal Flash'!$A$576:$A$584,'Internal Flash'!$B$576:$B$584,$U161),'Internal Flash'!$B$389)*-1</f>
        <v>-40</v>
      </c>
      <c r="AF161" s="5">
        <f>MIN(_xll.Interp1d(-1,'Internal Flash'!$A$576:$A$584,'Internal Flash'!$B$576:$B$584,$U161),'Internal Flash'!$B$389)*-1</f>
        <v>-40</v>
      </c>
      <c r="AG161" s="5">
        <f>MIN(_xll.Interp1d(-1,'Internal Flash'!$A$576:$A$584,'Internal Flash'!$B$576:$B$584,$U161),'Internal Flash'!$B$389)*-1</f>
        <v>-40</v>
      </c>
      <c r="AH161" s="5">
        <f>MIN(_xll.Interp1d(-1,'Internal Flash'!$A$576:$A$584,'Internal Flash'!$B$576:$B$584,$U161),'Internal Flash'!$B$389)*-1</f>
        <v>-40</v>
      </c>
      <c r="AI161" s="5">
        <f>MIN(_xll.Interp1d(-1,'Internal Flash'!$A$576:$A$584,'Internal Flash'!$B$576:$B$584,$U161),'Internal Flash'!$B$389)*-1</f>
        <v>-40</v>
      </c>
      <c r="AJ161" s="5">
        <f>MIN(_xll.Interp1d(-1,'Internal Flash'!$A$576:$A$584,'Internal Flash'!$B$576:$B$584,$U161),'Internal Flash'!$B$389)*-1</f>
        <v>-40</v>
      </c>
      <c r="AK161" s="5">
        <f>MIN(_xll.Interp1d(-1,'Internal Flash'!$A$576:$A$584,'Internal Flash'!$B$576:$B$584,$U161),'Internal Flash'!$B$389)*-1</f>
        <v>-40</v>
      </c>
      <c r="AL161" s="5">
        <f>MIN(_xll.Interp1d(-1,'Internal Flash'!$A$576:$A$584,'Internal Flash'!$B$576:$B$584,$U161),'Internal Flash'!$B$389)*-1</f>
        <v>-40</v>
      </c>
      <c r="AM161" s="16">
        <f t="shared" si="109"/>
        <v>-40</v>
      </c>
    </row>
    <row r="162" spans="1:39" s="5" customFormat="1" x14ac:dyDescent="0.25">
      <c r="A162" s="8">
        <f>'CSP5'!$A$176</f>
        <v>1550</v>
      </c>
      <c r="B162" s="16">
        <f t="shared" si="105"/>
        <v>0</v>
      </c>
      <c r="C162" s="5">
        <f t="shared" ref="C162:R162" si="114">(C137*60*1000000)/($A162*360)</f>
        <v>0</v>
      </c>
      <c r="D162" s="5">
        <f t="shared" si="114"/>
        <v>0</v>
      </c>
      <c r="E162" s="5">
        <f t="shared" si="114"/>
        <v>0</v>
      </c>
      <c r="F162" s="5">
        <f t="shared" si="114"/>
        <v>0</v>
      </c>
      <c r="G162" s="5">
        <f t="shared" si="114"/>
        <v>0</v>
      </c>
      <c r="H162" s="5">
        <f t="shared" si="114"/>
        <v>0</v>
      </c>
      <c r="I162" s="5">
        <f t="shared" si="114"/>
        <v>0</v>
      </c>
      <c r="J162" s="5">
        <f t="shared" si="114"/>
        <v>0</v>
      </c>
      <c r="K162" s="5">
        <f t="shared" si="114"/>
        <v>0</v>
      </c>
      <c r="L162" s="5">
        <f t="shared" si="114"/>
        <v>0</v>
      </c>
      <c r="M162" s="5">
        <f t="shared" si="114"/>
        <v>0</v>
      </c>
      <c r="N162" s="5">
        <f t="shared" si="114"/>
        <v>0</v>
      </c>
      <c r="O162" s="5">
        <f t="shared" si="114"/>
        <v>0</v>
      </c>
      <c r="P162" s="5">
        <f t="shared" si="114"/>
        <v>0</v>
      </c>
      <c r="Q162" s="5">
        <f t="shared" si="114"/>
        <v>0</v>
      </c>
      <c r="R162" s="5">
        <f t="shared" si="114"/>
        <v>0</v>
      </c>
      <c r="S162" s="16">
        <f t="shared" si="107"/>
        <v>0</v>
      </c>
      <c r="U162" s="8">
        <f>'CSP5'!$A$176</f>
        <v>1550</v>
      </c>
      <c r="V162" s="16">
        <f t="shared" si="108"/>
        <v>-40</v>
      </c>
      <c r="W162" s="5">
        <f>MIN(_xll.Interp1d(-1,'Internal Flash'!$A$576:$A$584,'Internal Flash'!$B$576:$B$584,$U162),'Internal Flash'!$B$389)*-1</f>
        <v>-40</v>
      </c>
      <c r="X162" s="5">
        <f>MIN(_xll.Interp1d(-1,'Internal Flash'!$A$576:$A$584,'Internal Flash'!$B$576:$B$584,$U162),'Internal Flash'!$B$389)*-1</f>
        <v>-40</v>
      </c>
      <c r="Y162" s="5">
        <f>MIN(_xll.Interp1d(-1,'Internal Flash'!$A$576:$A$584,'Internal Flash'!$B$576:$B$584,$U162),'Internal Flash'!$B$389)*-1</f>
        <v>-40</v>
      </c>
      <c r="Z162" s="5">
        <f>MIN(_xll.Interp1d(-1,'Internal Flash'!$A$576:$A$584,'Internal Flash'!$B$576:$B$584,$U162),'Internal Flash'!$B$389)*-1</f>
        <v>-40</v>
      </c>
      <c r="AA162" s="5">
        <f>MIN(_xll.Interp1d(-1,'Internal Flash'!$A$576:$A$584,'Internal Flash'!$B$576:$B$584,$U162),'Internal Flash'!$B$389)*-1</f>
        <v>-40</v>
      </c>
      <c r="AB162" s="5">
        <f>MIN(_xll.Interp1d(-1,'Internal Flash'!$A$576:$A$584,'Internal Flash'!$B$576:$B$584,$U162),'Internal Flash'!$B$389)*-1</f>
        <v>-40</v>
      </c>
      <c r="AC162" s="5">
        <f>MIN(_xll.Interp1d(-1,'Internal Flash'!$A$576:$A$584,'Internal Flash'!$B$576:$B$584,$U162),'Internal Flash'!$B$389)*-1</f>
        <v>-40</v>
      </c>
      <c r="AD162" s="5">
        <f>MIN(_xll.Interp1d(-1,'Internal Flash'!$A$576:$A$584,'Internal Flash'!$B$576:$B$584,$U162),'Internal Flash'!$B$389)*-1</f>
        <v>-40</v>
      </c>
      <c r="AE162" s="5">
        <f>MIN(_xll.Interp1d(-1,'Internal Flash'!$A$576:$A$584,'Internal Flash'!$B$576:$B$584,$U162),'Internal Flash'!$B$389)*-1</f>
        <v>-40</v>
      </c>
      <c r="AF162" s="5">
        <f>MIN(_xll.Interp1d(-1,'Internal Flash'!$A$576:$A$584,'Internal Flash'!$B$576:$B$584,$U162),'Internal Flash'!$B$389)*-1</f>
        <v>-40</v>
      </c>
      <c r="AG162" s="5">
        <f>MIN(_xll.Interp1d(-1,'Internal Flash'!$A$576:$A$584,'Internal Flash'!$B$576:$B$584,$U162),'Internal Flash'!$B$389)*-1</f>
        <v>-40</v>
      </c>
      <c r="AH162" s="5">
        <f>MIN(_xll.Interp1d(-1,'Internal Flash'!$A$576:$A$584,'Internal Flash'!$B$576:$B$584,$U162),'Internal Flash'!$B$389)*-1</f>
        <v>-40</v>
      </c>
      <c r="AI162" s="5">
        <f>MIN(_xll.Interp1d(-1,'Internal Flash'!$A$576:$A$584,'Internal Flash'!$B$576:$B$584,$U162),'Internal Flash'!$B$389)*-1</f>
        <v>-40</v>
      </c>
      <c r="AJ162" s="5">
        <f>MIN(_xll.Interp1d(-1,'Internal Flash'!$A$576:$A$584,'Internal Flash'!$B$576:$B$584,$U162),'Internal Flash'!$B$389)*-1</f>
        <v>-40</v>
      </c>
      <c r="AK162" s="5">
        <f>MIN(_xll.Interp1d(-1,'Internal Flash'!$A$576:$A$584,'Internal Flash'!$B$576:$B$584,$U162),'Internal Flash'!$B$389)*-1</f>
        <v>-40</v>
      </c>
      <c r="AL162" s="5">
        <f>MIN(_xll.Interp1d(-1,'Internal Flash'!$A$576:$A$584,'Internal Flash'!$B$576:$B$584,$U162),'Internal Flash'!$B$389)*-1</f>
        <v>-40</v>
      </c>
      <c r="AM162" s="16">
        <f t="shared" si="109"/>
        <v>-40</v>
      </c>
    </row>
    <row r="163" spans="1:39" s="5" customFormat="1" x14ac:dyDescent="0.25">
      <c r="A163" s="8">
        <f>'CSP5'!$A$177</f>
        <v>1700</v>
      </c>
      <c r="B163" s="16">
        <f t="shared" si="105"/>
        <v>0</v>
      </c>
      <c r="C163" s="5">
        <f t="shared" ref="C163:R163" si="115">(C138*60*1000000)/($A163*360)</f>
        <v>0</v>
      </c>
      <c r="D163" s="5">
        <f t="shared" si="115"/>
        <v>0</v>
      </c>
      <c r="E163" s="5">
        <f t="shared" si="115"/>
        <v>0</v>
      </c>
      <c r="F163" s="5">
        <f t="shared" si="115"/>
        <v>0</v>
      </c>
      <c r="G163" s="5">
        <f t="shared" si="115"/>
        <v>0</v>
      </c>
      <c r="H163" s="5">
        <f t="shared" si="115"/>
        <v>0</v>
      </c>
      <c r="I163" s="5">
        <f t="shared" si="115"/>
        <v>0</v>
      </c>
      <c r="J163" s="5">
        <f t="shared" si="115"/>
        <v>0</v>
      </c>
      <c r="K163" s="5">
        <f t="shared" si="115"/>
        <v>0</v>
      </c>
      <c r="L163" s="5">
        <f t="shared" si="115"/>
        <v>0</v>
      </c>
      <c r="M163" s="5">
        <f t="shared" si="115"/>
        <v>0</v>
      </c>
      <c r="N163" s="5">
        <f t="shared" si="115"/>
        <v>0</v>
      </c>
      <c r="O163" s="5">
        <f t="shared" si="115"/>
        <v>0</v>
      </c>
      <c r="P163" s="5">
        <f t="shared" si="115"/>
        <v>0</v>
      </c>
      <c r="Q163" s="5">
        <f t="shared" si="115"/>
        <v>0</v>
      </c>
      <c r="R163" s="5">
        <f t="shared" si="115"/>
        <v>0</v>
      </c>
      <c r="S163" s="16">
        <f t="shared" si="107"/>
        <v>0</v>
      </c>
      <c r="U163" s="8">
        <f>'CSP5'!$A$177</f>
        <v>1700</v>
      </c>
      <c r="V163" s="16">
        <f t="shared" si="108"/>
        <v>-40</v>
      </c>
      <c r="W163" s="5">
        <f>MIN(_xll.Interp1d(-1,'Internal Flash'!$A$576:$A$584,'Internal Flash'!$B$576:$B$584,$U163),'Internal Flash'!$B$389)*-1</f>
        <v>-40</v>
      </c>
      <c r="X163" s="5">
        <f>MIN(_xll.Interp1d(-1,'Internal Flash'!$A$576:$A$584,'Internal Flash'!$B$576:$B$584,$U163),'Internal Flash'!$B$389)*-1</f>
        <v>-40</v>
      </c>
      <c r="Y163" s="5">
        <f>MIN(_xll.Interp1d(-1,'Internal Flash'!$A$576:$A$584,'Internal Flash'!$B$576:$B$584,$U163),'Internal Flash'!$B$389)*-1</f>
        <v>-40</v>
      </c>
      <c r="Z163" s="5">
        <f>MIN(_xll.Interp1d(-1,'Internal Flash'!$A$576:$A$584,'Internal Flash'!$B$576:$B$584,$U163),'Internal Flash'!$B$389)*-1</f>
        <v>-40</v>
      </c>
      <c r="AA163" s="5">
        <f>MIN(_xll.Interp1d(-1,'Internal Flash'!$A$576:$A$584,'Internal Flash'!$B$576:$B$584,$U163),'Internal Flash'!$B$389)*-1</f>
        <v>-40</v>
      </c>
      <c r="AB163" s="5">
        <f>MIN(_xll.Interp1d(-1,'Internal Flash'!$A$576:$A$584,'Internal Flash'!$B$576:$B$584,$U163),'Internal Flash'!$B$389)*-1</f>
        <v>-40</v>
      </c>
      <c r="AC163" s="5">
        <f>MIN(_xll.Interp1d(-1,'Internal Flash'!$A$576:$A$584,'Internal Flash'!$B$576:$B$584,$U163),'Internal Flash'!$B$389)*-1</f>
        <v>-40</v>
      </c>
      <c r="AD163" s="5">
        <f>MIN(_xll.Interp1d(-1,'Internal Flash'!$A$576:$A$584,'Internal Flash'!$B$576:$B$584,$U163),'Internal Flash'!$B$389)*-1</f>
        <v>-40</v>
      </c>
      <c r="AE163" s="5">
        <f>MIN(_xll.Interp1d(-1,'Internal Flash'!$A$576:$A$584,'Internal Flash'!$B$576:$B$584,$U163),'Internal Flash'!$B$389)*-1</f>
        <v>-40</v>
      </c>
      <c r="AF163" s="5">
        <f>MIN(_xll.Interp1d(-1,'Internal Flash'!$A$576:$A$584,'Internal Flash'!$B$576:$B$584,$U163),'Internal Flash'!$B$389)*-1</f>
        <v>-40</v>
      </c>
      <c r="AG163" s="5">
        <f>MIN(_xll.Interp1d(-1,'Internal Flash'!$A$576:$A$584,'Internal Flash'!$B$576:$B$584,$U163),'Internal Flash'!$B$389)*-1</f>
        <v>-40</v>
      </c>
      <c r="AH163" s="5">
        <f>MIN(_xll.Interp1d(-1,'Internal Flash'!$A$576:$A$584,'Internal Flash'!$B$576:$B$584,$U163),'Internal Flash'!$B$389)*-1</f>
        <v>-40</v>
      </c>
      <c r="AI163" s="5">
        <f>MIN(_xll.Interp1d(-1,'Internal Flash'!$A$576:$A$584,'Internal Flash'!$B$576:$B$584,$U163),'Internal Flash'!$B$389)*-1</f>
        <v>-40</v>
      </c>
      <c r="AJ163" s="5">
        <f>MIN(_xll.Interp1d(-1,'Internal Flash'!$A$576:$A$584,'Internal Flash'!$B$576:$B$584,$U163),'Internal Flash'!$B$389)*-1</f>
        <v>-40</v>
      </c>
      <c r="AK163" s="5">
        <f>MIN(_xll.Interp1d(-1,'Internal Flash'!$A$576:$A$584,'Internal Flash'!$B$576:$B$584,$U163),'Internal Flash'!$B$389)*-1</f>
        <v>-40</v>
      </c>
      <c r="AL163" s="5">
        <f>MIN(_xll.Interp1d(-1,'Internal Flash'!$A$576:$A$584,'Internal Flash'!$B$576:$B$584,$U163),'Internal Flash'!$B$389)*-1</f>
        <v>-40</v>
      </c>
      <c r="AM163" s="16">
        <f t="shared" si="109"/>
        <v>-40</v>
      </c>
    </row>
    <row r="164" spans="1:39" s="5" customFormat="1" x14ac:dyDescent="0.25">
      <c r="A164" s="8">
        <f>'CSP5'!$A$178</f>
        <v>1800</v>
      </c>
      <c r="B164" s="16">
        <f t="shared" si="105"/>
        <v>0</v>
      </c>
      <c r="C164" s="5">
        <f t="shared" ref="C164:R164" si="116">(C139*60*1000000)/($A164*360)</f>
        <v>0</v>
      </c>
      <c r="D164" s="5">
        <f t="shared" si="116"/>
        <v>0</v>
      </c>
      <c r="E164" s="5">
        <f t="shared" si="116"/>
        <v>0</v>
      </c>
      <c r="F164" s="5">
        <f t="shared" si="116"/>
        <v>0</v>
      </c>
      <c r="G164" s="5">
        <f t="shared" si="116"/>
        <v>0</v>
      </c>
      <c r="H164" s="5">
        <f t="shared" si="116"/>
        <v>0</v>
      </c>
      <c r="I164" s="5">
        <f t="shared" si="116"/>
        <v>0</v>
      </c>
      <c r="J164" s="5">
        <f t="shared" si="116"/>
        <v>0</v>
      </c>
      <c r="K164" s="5">
        <f t="shared" si="116"/>
        <v>0</v>
      </c>
      <c r="L164" s="5">
        <f t="shared" si="116"/>
        <v>0</v>
      </c>
      <c r="M164" s="5">
        <f t="shared" si="116"/>
        <v>0</v>
      </c>
      <c r="N164" s="5">
        <f t="shared" si="116"/>
        <v>0</v>
      </c>
      <c r="O164" s="5">
        <f t="shared" si="116"/>
        <v>0</v>
      </c>
      <c r="P164" s="5">
        <f t="shared" si="116"/>
        <v>0</v>
      </c>
      <c r="Q164" s="5">
        <f t="shared" si="116"/>
        <v>0</v>
      </c>
      <c r="R164" s="5">
        <f t="shared" si="116"/>
        <v>0</v>
      </c>
      <c r="S164" s="16">
        <f t="shared" si="107"/>
        <v>0</v>
      </c>
      <c r="U164" s="8">
        <f>'CSP5'!$A$178</f>
        <v>1800</v>
      </c>
      <c r="V164" s="16">
        <f t="shared" si="108"/>
        <v>-40</v>
      </c>
      <c r="W164" s="5">
        <f>MIN(_xll.Interp1d(-1,'Internal Flash'!$A$576:$A$584,'Internal Flash'!$B$576:$B$584,$U164),'Internal Flash'!$B$389)*-1</f>
        <v>-40</v>
      </c>
      <c r="X164" s="5">
        <f>MIN(_xll.Interp1d(-1,'Internal Flash'!$A$576:$A$584,'Internal Flash'!$B$576:$B$584,$U164),'Internal Flash'!$B$389)*-1</f>
        <v>-40</v>
      </c>
      <c r="Y164" s="5">
        <f>MIN(_xll.Interp1d(-1,'Internal Flash'!$A$576:$A$584,'Internal Flash'!$B$576:$B$584,$U164),'Internal Flash'!$B$389)*-1</f>
        <v>-40</v>
      </c>
      <c r="Z164" s="5">
        <f>MIN(_xll.Interp1d(-1,'Internal Flash'!$A$576:$A$584,'Internal Flash'!$B$576:$B$584,$U164),'Internal Flash'!$B$389)*-1</f>
        <v>-40</v>
      </c>
      <c r="AA164" s="5">
        <f>MIN(_xll.Interp1d(-1,'Internal Flash'!$A$576:$A$584,'Internal Flash'!$B$576:$B$584,$U164),'Internal Flash'!$B$389)*-1</f>
        <v>-40</v>
      </c>
      <c r="AB164" s="5">
        <f>MIN(_xll.Interp1d(-1,'Internal Flash'!$A$576:$A$584,'Internal Flash'!$B$576:$B$584,$U164),'Internal Flash'!$B$389)*-1</f>
        <v>-40</v>
      </c>
      <c r="AC164" s="5">
        <f>MIN(_xll.Interp1d(-1,'Internal Flash'!$A$576:$A$584,'Internal Flash'!$B$576:$B$584,$U164),'Internal Flash'!$B$389)*-1</f>
        <v>-40</v>
      </c>
      <c r="AD164" s="5">
        <f>MIN(_xll.Interp1d(-1,'Internal Flash'!$A$576:$A$584,'Internal Flash'!$B$576:$B$584,$U164),'Internal Flash'!$B$389)*-1</f>
        <v>-40</v>
      </c>
      <c r="AE164" s="5">
        <f>MIN(_xll.Interp1d(-1,'Internal Flash'!$A$576:$A$584,'Internal Flash'!$B$576:$B$584,$U164),'Internal Flash'!$B$389)*-1</f>
        <v>-40</v>
      </c>
      <c r="AF164" s="5">
        <f>MIN(_xll.Interp1d(-1,'Internal Flash'!$A$576:$A$584,'Internal Flash'!$B$576:$B$584,$U164),'Internal Flash'!$B$389)*-1</f>
        <v>-40</v>
      </c>
      <c r="AG164" s="5">
        <f>MIN(_xll.Interp1d(-1,'Internal Flash'!$A$576:$A$584,'Internal Flash'!$B$576:$B$584,$U164),'Internal Flash'!$B$389)*-1</f>
        <v>-40</v>
      </c>
      <c r="AH164" s="5">
        <f>MIN(_xll.Interp1d(-1,'Internal Flash'!$A$576:$A$584,'Internal Flash'!$B$576:$B$584,$U164),'Internal Flash'!$B$389)*-1</f>
        <v>-40</v>
      </c>
      <c r="AI164" s="5">
        <f>MIN(_xll.Interp1d(-1,'Internal Flash'!$A$576:$A$584,'Internal Flash'!$B$576:$B$584,$U164),'Internal Flash'!$B$389)*-1</f>
        <v>-40</v>
      </c>
      <c r="AJ164" s="5">
        <f>MIN(_xll.Interp1d(-1,'Internal Flash'!$A$576:$A$584,'Internal Flash'!$B$576:$B$584,$U164),'Internal Flash'!$B$389)*-1</f>
        <v>-40</v>
      </c>
      <c r="AK164" s="5">
        <f>MIN(_xll.Interp1d(-1,'Internal Flash'!$A$576:$A$584,'Internal Flash'!$B$576:$B$584,$U164),'Internal Flash'!$B$389)*-1</f>
        <v>-40</v>
      </c>
      <c r="AL164" s="5">
        <f>MIN(_xll.Interp1d(-1,'Internal Flash'!$A$576:$A$584,'Internal Flash'!$B$576:$B$584,$U164),'Internal Flash'!$B$389)*-1</f>
        <v>-40</v>
      </c>
      <c r="AM164" s="16">
        <f t="shared" si="109"/>
        <v>-40</v>
      </c>
    </row>
    <row r="165" spans="1:39" s="5" customFormat="1" x14ac:dyDescent="0.25">
      <c r="A165" s="8">
        <f>'CSP5'!$A$179</f>
        <v>2000</v>
      </c>
      <c r="B165" s="16">
        <f t="shared" si="105"/>
        <v>0</v>
      </c>
      <c r="C165" s="5">
        <f t="shared" ref="C165:R165" si="117">(C140*60*1000000)/($A165*360)</f>
        <v>0</v>
      </c>
      <c r="D165" s="5">
        <f t="shared" si="117"/>
        <v>0</v>
      </c>
      <c r="E165" s="5">
        <f t="shared" si="117"/>
        <v>0</v>
      </c>
      <c r="F165" s="5">
        <f t="shared" si="117"/>
        <v>0</v>
      </c>
      <c r="G165" s="5">
        <f t="shared" si="117"/>
        <v>0</v>
      </c>
      <c r="H165" s="5">
        <f t="shared" si="117"/>
        <v>0</v>
      </c>
      <c r="I165" s="5">
        <f t="shared" si="117"/>
        <v>0</v>
      </c>
      <c r="J165" s="5">
        <f t="shared" si="117"/>
        <v>0</v>
      </c>
      <c r="K165" s="5">
        <f t="shared" si="117"/>
        <v>0</v>
      </c>
      <c r="L165" s="5">
        <f t="shared" si="117"/>
        <v>0</v>
      </c>
      <c r="M165" s="5">
        <f t="shared" si="117"/>
        <v>0</v>
      </c>
      <c r="N165" s="5">
        <f t="shared" si="117"/>
        <v>0</v>
      </c>
      <c r="O165" s="5">
        <f t="shared" si="117"/>
        <v>0</v>
      </c>
      <c r="P165" s="5">
        <f t="shared" si="117"/>
        <v>0</v>
      </c>
      <c r="Q165" s="5">
        <f t="shared" si="117"/>
        <v>0</v>
      </c>
      <c r="R165" s="5">
        <f t="shared" si="117"/>
        <v>0</v>
      </c>
      <c r="S165" s="16">
        <f t="shared" si="107"/>
        <v>0</v>
      </c>
      <c r="U165" s="8">
        <f>'CSP5'!$A$179</f>
        <v>2000</v>
      </c>
      <c r="V165" s="16">
        <f t="shared" si="108"/>
        <v>-40</v>
      </c>
      <c r="W165" s="5">
        <f>MIN(_xll.Interp1d(-1,'Internal Flash'!$A$576:$A$584,'Internal Flash'!$B$576:$B$584,$U165),'Internal Flash'!$B$389)*-1</f>
        <v>-40</v>
      </c>
      <c r="X165" s="5">
        <f>MIN(_xll.Interp1d(-1,'Internal Flash'!$A$576:$A$584,'Internal Flash'!$B$576:$B$584,$U165),'Internal Flash'!$B$389)*-1</f>
        <v>-40</v>
      </c>
      <c r="Y165" s="5">
        <f>MIN(_xll.Interp1d(-1,'Internal Flash'!$A$576:$A$584,'Internal Flash'!$B$576:$B$584,$U165),'Internal Flash'!$B$389)*-1</f>
        <v>-40</v>
      </c>
      <c r="Z165" s="5">
        <f>MIN(_xll.Interp1d(-1,'Internal Flash'!$A$576:$A$584,'Internal Flash'!$B$576:$B$584,$U165),'Internal Flash'!$B$389)*-1</f>
        <v>-40</v>
      </c>
      <c r="AA165" s="5">
        <f>MIN(_xll.Interp1d(-1,'Internal Flash'!$A$576:$A$584,'Internal Flash'!$B$576:$B$584,$U165),'Internal Flash'!$B$389)*-1</f>
        <v>-40</v>
      </c>
      <c r="AB165" s="5">
        <f>MIN(_xll.Interp1d(-1,'Internal Flash'!$A$576:$A$584,'Internal Flash'!$B$576:$B$584,$U165),'Internal Flash'!$B$389)*-1</f>
        <v>-40</v>
      </c>
      <c r="AC165" s="5">
        <f>MIN(_xll.Interp1d(-1,'Internal Flash'!$A$576:$A$584,'Internal Flash'!$B$576:$B$584,$U165),'Internal Flash'!$B$389)*-1</f>
        <v>-40</v>
      </c>
      <c r="AD165" s="5">
        <f>MIN(_xll.Interp1d(-1,'Internal Flash'!$A$576:$A$584,'Internal Flash'!$B$576:$B$584,$U165),'Internal Flash'!$B$389)*-1</f>
        <v>-40</v>
      </c>
      <c r="AE165" s="5">
        <f>MIN(_xll.Interp1d(-1,'Internal Flash'!$A$576:$A$584,'Internal Flash'!$B$576:$B$584,$U165),'Internal Flash'!$B$389)*-1</f>
        <v>-40</v>
      </c>
      <c r="AF165" s="5">
        <f>MIN(_xll.Interp1d(-1,'Internal Flash'!$A$576:$A$584,'Internal Flash'!$B$576:$B$584,$U165),'Internal Flash'!$B$389)*-1</f>
        <v>-40</v>
      </c>
      <c r="AG165" s="5">
        <f>MIN(_xll.Interp1d(-1,'Internal Flash'!$A$576:$A$584,'Internal Flash'!$B$576:$B$584,$U165),'Internal Flash'!$B$389)*-1</f>
        <v>-40</v>
      </c>
      <c r="AH165" s="5">
        <f>MIN(_xll.Interp1d(-1,'Internal Flash'!$A$576:$A$584,'Internal Flash'!$B$576:$B$584,$U165),'Internal Flash'!$B$389)*-1</f>
        <v>-40</v>
      </c>
      <c r="AI165" s="5">
        <f>MIN(_xll.Interp1d(-1,'Internal Flash'!$A$576:$A$584,'Internal Flash'!$B$576:$B$584,$U165),'Internal Flash'!$B$389)*-1</f>
        <v>-40</v>
      </c>
      <c r="AJ165" s="5">
        <f>MIN(_xll.Interp1d(-1,'Internal Flash'!$A$576:$A$584,'Internal Flash'!$B$576:$B$584,$U165),'Internal Flash'!$B$389)*-1</f>
        <v>-40</v>
      </c>
      <c r="AK165" s="5">
        <f>MIN(_xll.Interp1d(-1,'Internal Flash'!$A$576:$A$584,'Internal Flash'!$B$576:$B$584,$U165),'Internal Flash'!$B$389)*-1</f>
        <v>-40</v>
      </c>
      <c r="AL165" s="5">
        <f>MIN(_xll.Interp1d(-1,'Internal Flash'!$A$576:$A$584,'Internal Flash'!$B$576:$B$584,$U165),'Internal Flash'!$B$389)*-1</f>
        <v>-40</v>
      </c>
      <c r="AM165" s="16">
        <f t="shared" si="109"/>
        <v>-40</v>
      </c>
    </row>
    <row r="166" spans="1:39" s="5" customFormat="1" x14ac:dyDescent="0.25">
      <c r="A166" s="8">
        <f>'CSP5'!$A$180</f>
        <v>2200</v>
      </c>
      <c r="B166" s="16">
        <f t="shared" si="105"/>
        <v>0</v>
      </c>
      <c r="C166" s="5">
        <f t="shared" ref="C166:R166" si="118">(C141*60*1000000)/($A166*360)</f>
        <v>0</v>
      </c>
      <c r="D166" s="5">
        <f t="shared" si="118"/>
        <v>0</v>
      </c>
      <c r="E166" s="5">
        <f t="shared" si="118"/>
        <v>0</v>
      </c>
      <c r="F166" s="5">
        <f t="shared" si="118"/>
        <v>0</v>
      </c>
      <c r="G166" s="5">
        <f t="shared" si="118"/>
        <v>0</v>
      </c>
      <c r="H166" s="5">
        <f t="shared" si="118"/>
        <v>0</v>
      </c>
      <c r="I166" s="5">
        <f t="shared" si="118"/>
        <v>0</v>
      </c>
      <c r="J166" s="5">
        <f t="shared" si="118"/>
        <v>0</v>
      </c>
      <c r="K166" s="5">
        <f t="shared" si="118"/>
        <v>0</v>
      </c>
      <c r="L166" s="5">
        <f t="shared" si="118"/>
        <v>0</v>
      </c>
      <c r="M166" s="5">
        <f t="shared" si="118"/>
        <v>0</v>
      </c>
      <c r="N166" s="5">
        <f t="shared" si="118"/>
        <v>0</v>
      </c>
      <c r="O166" s="5">
        <f t="shared" si="118"/>
        <v>0</v>
      </c>
      <c r="P166" s="5">
        <f t="shared" si="118"/>
        <v>0</v>
      </c>
      <c r="Q166" s="5">
        <f t="shared" si="118"/>
        <v>0</v>
      </c>
      <c r="R166" s="5">
        <f t="shared" si="118"/>
        <v>0</v>
      </c>
      <c r="S166" s="16">
        <f t="shared" si="107"/>
        <v>0</v>
      </c>
      <c r="U166" s="8">
        <f>'CSP5'!$A$180</f>
        <v>2200</v>
      </c>
      <c r="V166" s="16">
        <f t="shared" si="108"/>
        <v>-40</v>
      </c>
      <c r="W166" s="5">
        <f>MIN(_xll.Interp1d(-1,'Internal Flash'!$A$576:$A$584,'Internal Flash'!$B$576:$B$584,$U166),'Internal Flash'!$B$389)*-1</f>
        <v>-40</v>
      </c>
      <c r="X166" s="5">
        <f>MIN(_xll.Interp1d(-1,'Internal Flash'!$A$576:$A$584,'Internal Flash'!$B$576:$B$584,$U166),'Internal Flash'!$B$389)*-1</f>
        <v>-40</v>
      </c>
      <c r="Y166" s="5">
        <f>MIN(_xll.Interp1d(-1,'Internal Flash'!$A$576:$A$584,'Internal Flash'!$B$576:$B$584,$U166),'Internal Flash'!$B$389)*-1</f>
        <v>-40</v>
      </c>
      <c r="Z166" s="5">
        <f>MIN(_xll.Interp1d(-1,'Internal Flash'!$A$576:$A$584,'Internal Flash'!$B$576:$B$584,$U166),'Internal Flash'!$B$389)*-1</f>
        <v>-40</v>
      </c>
      <c r="AA166" s="5">
        <f>MIN(_xll.Interp1d(-1,'Internal Flash'!$A$576:$A$584,'Internal Flash'!$B$576:$B$584,$U166),'Internal Flash'!$B$389)*-1</f>
        <v>-40</v>
      </c>
      <c r="AB166" s="5">
        <f>MIN(_xll.Interp1d(-1,'Internal Flash'!$A$576:$A$584,'Internal Flash'!$B$576:$B$584,$U166),'Internal Flash'!$B$389)*-1</f>
        <v>-40</v>
      </c>
      <c r="AC166" s="5">
        <f>MIN(_xll.Interp1d(-1,'Internal Flash'!$A$576:$A$584,'Internal Flash'!$B$576:$B$584,$U166),'Internal Flash'!$B$389)*-1</f>
        <v>-40</v>
      </c>
      <c r="AD166" s="5">
        <f>MIN(_xll.Interp1d(-1,'Internal Flash'!$A$576:$A$584,'Internal Flash'!$B$576:$B$584,$U166),'Internal Flash'!$B$389)*-1</f>
        <v>-40</v>
      </c>
      <c r="AE166" s="5">
        <f>MIN(_xll.Interp1d(-1,'Internal Flash'!$A$576:$A$584,'Internal Flash'!$B$576:$B$584,$U166),'Internal Flash'!$B$389)*-1</f>
        <v>-40</v>
      </c>
      <c r="AF166" s="5">
        <f>MIN(_xll.Interp1d(-1,'Internal Flash'!$A$576:$A$584,'Internal Flash'!$B$576:$B$584,$U166),'Internal Flash'!$B$389)*-1</f>
        <v>-40</v>
      </c>
      <c r="AG166" s="5">
        <f>MIN(_xll.Interp1d(-1,'Internal Flash'!$A$576:$A$584,'Internal Flash'!$B$576:$B$584,$U166),'Internal Flash'!$B$389)*-1</f>
        <v>-40</v>
      </c>
      <c r="AH166" s="5">
        <f>MIN(_xll.Interp1d(-1,'Internal Flash'!$A$576:$A$584,'Internal Flash'!$B$576:$B$584,$U166),'Internal Flash'!$B$389)*-1</f>
        <v>-40</v>
      </c>
      <c r="AI166" s="5">
        <f>MIN(_xll.Interp1d(-1,'Internal Flash'!$A$576:$A$584,'Internal Flash'!$B$576:$B$584,$U166),'Internal Flash'!$B$389)*-1</f>
        <v>-40</v>
      </c>
      <c r="AJ166" s="5">
        <f>MIN(_xll.Interp1d(-1,'Internal Flash'!$A$576:$A$584,'Internal Flash'!$B$576:$B$584,$U166),'Internal Flash'!$B$389)*-1</f>
        <v>-40</v>
      </c>
      <c r="AK166" s="5">
        <f>MIN(_xll.Interp1d(-1,'Internal Flash'!$A$576:$A$584,'Internal Flash'!$B$576:$B$584,$U166),'Internal Flash'!$B$389)*-1</f>
        <v>-40</v>
      </c>
      <c r="AL166" s="5">
        <f>MIN(_xll.Interp1d(-1,'Internal Flash'!$A$576:$A$584,'Internal Flash'!$B$576:$B$584,$U166),'Internal Flash'!$B$389)*-1</f>
        <v>-40</v>
      </c>
      <c r="AM166" s="16">
        <f t="shared" si="109"/>
        <v>-40</v>
      </c>
    </row>
    <row r="167" spans="1:39" s="5" customFormat="1" x14ac:dyDescent="0.25">
      <c r="A167" s="8">
        <f>'CSP5'!$A$181</f>
        <v>2400</v>
      </c>
      <c r="B167" s="16">
        <f t="shared" si="105"/>
        <v>0</v>
      </c>
      <c r="C167" s="5">
        <f t="shared" ref="C167:R167" si="119">(C142*60*1000000)/($A167*360)</f>
        <v>0</v>
      </c>
      <c r="D167" s="5">
        <f t="shared" si="119"/>
        <v>0</v>
      </c>
      <c r="E167" s="5">
        <f t="shared" si="119"/>
        <v>0</v>
      </c>
      <c r="F167" s="5">
        <f t="shared" si="119"/>
        <v>0</v>
      </c>
      <c r="G167" s="5">
        <f t="shared" si="119"/>
        <v>0</v>
      </c>
      <c r="H167" s="5">
        <f t="shared" si="119"/>
        <v>0</v>
      </c>
      <c r="I167" s="5">
        <f t="shared" si="119"/>
        <v>0</v>
      </c>
      <c r="J167" s="5">
        <f t="shared" si="119"/>
        <v>0</v>
      </c>
      <c r="K167" s="5">
        <f t="shared" si="119"/>
        <v>0</v>
      </c>
      <c r="L167" s="5">
        <f t="shared" si="119"/>
        <v>0</v>
      </c>
      <c r="M167" s="5">
        <f t="shared" si="119"/>
        <v>0</v>
      </c>
      <c r="N167" s="5">
        <f t="shared" si="119"/>
        <v>0</v>
      </c>
      <c r="O167" s="5">
        <f t="shared" si="119"/>
        <v>0</v>
      </c>
      <c r="P167" s="5">
        <f t="shared" si="119"/>
        <v>0</v>
      </c>
      <c r="Q167" s="5">
        <f t="shared" si="119"/>
        <v>0</v>
      </c>
      <c r="R167" s="5">
        <f t="shared" si="119"/>
        <v>0</v>
      </c>
      <c r="S167" s="16">
        <f t="shared" si="107"/>
        <v>0</v>
      </c>
      <c r="U167" s="8">
        <f>'CSP5'!$A$181</f>
        <v>2400</v>
      </c>
      <c r="V167" s="16">
        <f t="shared" si="108"/>
        <v>-40</v>
      </c>
      <c r="W167" s="5">
        <f>MIN(_xll.Interp1d(-1,'Internal Flash'!$A$576:$A$584,'Internal Flash'!$B$576:$B$584,$U167),'Internal Flash'!$B$389)*-1</f>
        <v>-40</v>
      </c>
      <c r="X167" s="5">
        <f>MIN(_xll.Interp1d(-1,'Internal Flash'!$A$576:$A$584,'Internal Flash'!$B$576:$B$584,$U167),'Internal Flash'!$B$389)*-1</f>
        <v>-40</v>
      </c>
      <c r="Y167" s="5">
        <f>MIN(_xll.Interp1d(-1,'Internal Flash'!$A$576:$A$584,'Internal Flash'!$B$576:$B$584,$U167),'Internal Flash'!$B$389)*-1</f>
        <v>-40</v>
      </c>
      <c r="Z167" s="5">
        <f>MIN(_xll.Interp1d(-1,'Internal Flash'!$A$576:$A$584,'Internal Flash'!$B$576:$B$584,$U167),'Internal Flash'!$B$389)*-1</f>
        <v>-40</v>
      </c>
      <c r="AA167" s="5">
        <f>MIN(_xll.Interp1d(-1,'Internal Flash'!$A$576:$A$584,'Internal Flash'!$B$576:$B$584,$U167),'Internal Flash'!$B$389)*-1</f>
        <v>-40</v>
      </c>
      <c r="AB167" s="5">
        <f>MIN(_xll.Interp1d(-1,'Internal Flash'!$A$576:$A$584,'Internal Flash'!$B$576:$B$584,$U167),'Internal Flash'!$B$389)*-1</f>
        <v>-40</v>
      </c>
      <c r="AC167" s="5">
        <f>MIN(_xll.Interp1d(-1,'Internal Flash'!$A$576:$A$584,'Internal Flash'!$B$576:$B$584,$U167),'Internal Flash'!$B$389)*-1</f>
        <v>-40</v>
      </c>
      <c r="AD167" s="5">
        <f>MIN(_xll.Interp1d(-1,'Internal Flash'!$A$576:$A$584,'Internal Flash'!$B$576:$B$584,$U167),'Internal Flash'!$B$389)*-1</f>
        <v>-40</v>
      </c>
      <c r="AE167" s="5">
        <f>MIN(_xll.Interp1d(-1,'Internal Flash'!$A$576:$A$584,'Internal Flash'!$B$576:$B$584,$U167),'Internal Flash'!$B$389)*-1</f>
        <v>-40</v>
      </c>
      <c r="AF167" s="5">
        <f>MIN(_xll.Interp1d(-1,'Internal Flash'!$A$576:$A$584,'Internal Flash'!$B$576:$B$584,$U167),'Internal Flash'!$B$389)*-1</f>
        <v>-40</v>
      </c>
      <c r="AG167" s="5">
        <f>MIN(_xll.Interp1d(-1,'Internal Flash'!$A$576:$A$584,'Internal Flash'!$B$576:$B$584,$U167),'Internal Flash'!$B$389)*-1</f>
        <v>-40</v>
      </c>
      <c r="AH167" s="5">
        <f>MIN(_xll.Interp1d(-1,'Internal Flash'!$A$576:$A$584,'Internal Flash'!$B$576:$B$584,$U167),'Internal Flash'!$B$389)*-1</f>
        <v>-40</v>
      </c>
      <c r="AI167" s="5">
        <f>MIN(_xll.Interp1d(-1,'Internal Flash'!$A$576:$A$584,'Internal Flash'!$B$576:$B$584,$U167),'Internal Flash'!$B$389)*-1</f>
        <v>-40</v>
      </c>
      <c r="AJ167" s="5">
        <f>MIN(_xll.Interp1d(-1,'Internal Flash'!$A$576:$A$584,'Internal Flash'!$B$576:$B$584,$U167),'Internal Flash'!$B$389)*-1</f>
        <v>-40</v>
      </c>
      <c r="AK167" s="5">
        <f>MIN(_xll.Interp1d(-1,'Internal Flash'!$A$576:$A$584,'Internal Flash'!$B$576:$B$584,$U167),'Internal Flash'!$B$389)*-1</f>
        <v>-40</v>
      </c>
      <c r="AL167" s="5">
        <f>MIN(_xll.Interp1d(-1,'Internal Flash'!$A$576:$A$584,'Internal Flash'!$B$576:$B$584,$U167),'Internal Flash'!$B$389)*-1</f>
        <v>-40</v>
      </c>
      <c r="AM167" s="16">
        <f t="shared" si="109"/>
        <v>-40</v>
      </c>
    </row>
    <row r="168" spans="1:39" s="5" customFormat="1" x14ac:dyDescent="0.25">
      <c r="A168" s="8">
        <f>'CSP5'!$A$182</f>
        <v>2600</v>
      </c>
      <c r="B168" s="16">
        <f t="shared" si="105"/>
        <v>0</v>
      </c>
      <c r="C168" s="5">
        <f t="shared" ref="C168:R168" si="120">(C143*60*1000000)/($A168*360)</f>
        <v>0</v>
      </c>
      <c r="D168" s="5">
        <f t="shared" si="120"/>
        <v>0</v>
      </c>
      <c r="E168" s="5">
        <f t="shared" si="120"/>
        <v>0</v>
      </c>
      <c r="F168" s="5">
        <f t="shared" si="120"/>
        <v>0</v>
      </c>
      <c r="G168" s="5">
        <f t="shared" si="120"/>
        <v>0</v>
      </c>
      <c r="H168" s="5">
        <f t="shared" si="120"/>
        <v>0</v>
      </c>
      <c r="I168" s="5">
        <f t="shared" si="120"/>
        <v>0</v>
      </c>
      <c r="J168" s="5">
        <f t="shared" si="120"/>
        <v>0</v>
      </c>
      <c r="K168" s="5">
        <f t="shared" si="120"/>
        <v>0</v>
      </c>
      <c r="L168" s="5">
        <f t="shared" si="120"/>
        <v>0</v>
      </c>
      <c r="M168" s="5">
        <f t="shared" si="120"/>
        <v>0</v>
      </c>
      <c r="N168" s="5">
        <f t="shared" si="120"/>
        <v>0</v>
      </c>
      <c r="O168" s="5">
        <f t="shared" si="120"/>
        <v>0</v>
      </c>
      <c r="P168" s="5">
        <f t="shared" si="120"/>
        <v>0</v>
      </c>
      <c r="Q168" s="5">
        <f t="shared" si="120"/>
        <v>0</v>
      </c>
      <c r="R168" s="5">
        <f t="shared" si="120"/>
        <v>0</v>
      </c>
      <c r="S168" s="16">
        <f t="shared" si="107"/>
        <v>0</v>
      </c>
      <c r="U168" s="8">
        <f>'CSP5'!$A$182</f>
        <v>2600</v>
      </c>
      <c r="V168" s="16">
        <f t="shared" si="108"/>
        <v>-40</v>
      </c>
      <c r="W168" s="5">
        <f>MIN(_xll.Interp1d(-1,'Internal Flash'!$A$576:$A$584,'Internal Flash'!$B$576:$B$584,$U168),'Internal Flash'!$B$389)*-1</f>
        <v>-40</v>
      </c>
      <c r="X168" s="5">
        <f>MIN(_xll.Interp1d(-1,'Internal Flash'!$A$576:$A$584,'Internal Flash'!$B$576:$B$584,$U168),'Internal Flash'!$B$389)*-1</f>
        <v>-40</v>
      </c>
      <c r="Y168" s="5">
        <f>MIN(_xll.Interp1d(-1,'Internal Flash'!$A$576:$A$584,'Internal Flash'!$B$576:$B$584,$U168),'Internal Flash'!$B$389)*-1</f>
        <v>-40</v>
      </c>
      <c r="Z168" s="5">
        <f>MIN(_xll.Interp1d(-1,'Internal Flash'!$A$576:$A$584,'Internal Flash'!$B$576:$B$584,$U168),'Internal Flash'!$B$389)*-1</f>
        <v>-40</v>
      </c>
      <c r="AA168" s="5">
        <f>MIN(_xll.Interp1d(-1,'Internal Flash'!$A$576:$A$584,'Internal Flash'!$B$576:$B$584,$U168),'Internal Flash'!$B$389)*-1</f>
        <v>-40</v>
      </c>
      <c r="AB168" s="5">
        <f>MIN(_xll.Interp1d(-1,'Internal Flash'!$A$576:$A$584,'Internal Flash'!$B$576:$B$584,$U168),'Internal Flash'!$B$389)*-1</f>
        <v>-40</v>
      </c>
      <c r="AC168" s="5">
        <f>MIN(_xll.Interp1d(-1,'Internal Flash'!$A$576:$A$584,'Internal Flash'!$B$576:$B$584,$U168),'Internal Flash'!$B$389)*-1</f>
        <v>-40</v>
      </c>
      <c r="AD168" s="5">
        <f>MIN(_xll.Interp1d(-1,'Internal Flash'!$A$576:$A$584,'Internal Flash'!$B$576:$B$584,$U168),'Internal Flash'!$B$389)*-1</f>
        <v>-40</v>
      </c>
      <c r="AE168" s="5">
        <f>MIN(_xll.Interp1d(-1,'Internal Flash'!$A$576:$A$584,'Internal Flash'!$B$576:$B$584,$U168),'Internal Flash'!$B$389)*-1</f>
        <v>-40</v>
      </c>
      <c r="AF168" s="5">
        <f>MIN(_xll.Interp1d(-1,'Internal Flash'!$A$576:$A$584,'Internal Flash'!$B$576:$B$584,$U168),'Internal Flash'!$B$389)*-1</f>
        <v>-40</v>
      </c>
      <c r="AG168" s="5">
        <f>MIN(_xll.Interp1d(-1,'Internal Flash'!$A$576:$A$584,'Internal Flash'!$B$576:$B$584,$U168),'Internal Flash'!$B$389)*-1</f>
        <v>-40</v>
      </c>
      <c r="AH168" s="5">
        <f>MIN(_xll.Interp1d(-1,'Internal Flash'!$A$576:$A$584,'Internal Flash'!$B$576:$B$584,$U168),'Internal Flash'!$B$389)*-1</f>
        <v>-40</v>
      </c>
      <c r="AI168" s="5">
        <f>MIN(_xll.Interp1d(-1,'Internal Flash'!$A$576:$A$584,'Internal Flash'!$B$576:$B$584,$U168),'Internal Flash'!$B$389)*-1</f>
        <v>-40</v>
      </c>
      <c r="AJ168" s="5">
        <f>MIN(_xll.Interp1d(-1,'Internal Flash'!$A$576:$A$584,'Internal Flash'!$B$576:$B$584,$U168),'Internal Flash'!$B$389)*-1</f>
        <v>-40</v>
      </c>
      <c r="AK168" s="5">
        <f>MIN(_xll.Interp1d(-1,'Internal Flash'!$A$576:$A$584,'Internal Flash'!$B$576:$B$584,$U168),'Internal Flash'!$B$389)*-1</f>
        <v>-40</v>
      </c>
      <c r="AL168" s="5">
        <f>MIN(_xll.Interp1d(-1,'Internal Flash'!$A$576:$A$584,'Internal Flash'!$B$576:$B$584,$U168),'Internal Flash'!$B$389)*-1</f>
        <v>-40</v>
      </c>
      <c r="AM168" s="16">
        <f t="shared" si="109"/>
        <v>-40</v>
      </c>
    </row>
    <row r="169" spans="1:39" s="5" customFormat="1" x14ac:dyDescent="0.25">
      <c r="A169" s="8">
        <f>'CSP5'!$A$183</f>
        <v>2800</v>
      </c>
      <c r="B169" s="16">
        <f t="shared" si="105"/>
        <v>0</v>
      </c>
      <c r="C169" s="5">
        <f t="shared" ref="C169:R169" si="121">(C144*60*1000000)/($A169*360)</f>
        <v>0</v>
      </c>
      <c r="D169" s="5">
        <f t="shared" si="121"/>
        <v>0</v>
      </c>
      <c r="E169" s="5">
        <f t="shared" si="121"/>
        <v>0</v>
      </c>
      <c r="F169" s="5">
        <f t="shared" si="121"/>
        <v>0</v>
      </c>
      <c r="G169" s="5">
        <f t="shared" si="121"/>
        <v>0</v>
      </c>
      <c r="H169" s="5">
        <f t="shared" si="121"/>
        <v>0</v>
      </c>
      <c r="I169" s="5">
        <f t="shared" si="121"/>
        <v>0</v>
      </c>
      <c r="J169" s="5">
        <f t="shared" si="121"/>
        <v>0</v>
      </c>
      <c r="K169" s="5">
        <f t="shared" si="121"/>
        <v>0</v>
      </c>
      <c r="L169" s="5">
        <f t="shared" si="121"/>
        <v>0</v>
      </c>
      <c r="M169" s="5">
        <f t="shared" si="121"/>
        <v>0</v>
      </c>
      <c r="N169" s="5">
        <f t="shared" si="121"/>
        <v>0</v>
      </c>
      <c r="O169" s="5">
        <f t="shared" si="121"/>
        <v>0</v>
      </c>
      <c r="P169" s="5">
        <f t="shared" si="121"/>
        <v>0</v>
      </c>
      <c r="Q169" s="5">
        <f t="shared" si="121"/>
        <v>0</v>
      </c>
      <c r="R169" s="5">
        <f t="shared" si="121"/>
        <v>0</v>
      </c>
      <c r="S169" s="16">
        <f t="shared" si="107"/>
        <v>0</v>
      </c>
      <c r="U169" s="8">
        <f>'CSP5'!$A$183</f>
        <v>2800</v>
      </c>
      <c r="V169" s="16">
        <f t="shared" si="108"/>
        <v>-40</v>
      </c>
      <c r="W169" s="5">
        <f>MIN(_xll.Interp1d(-1,'Internal Flash'!$A$576:$A$584,'Internal Flash'!$B$576:$B$584,$U169),'Internal Flash'!$B$389)*-1</f>
        <v>-40</v>
      </c>
      <c r="X169" s="5">
        <f>MIN(_xll.Interp1d(-1,'Internal Flash'!$A$576:$A$584,'Internal Flash'!$B$576:$B$584,$U169),'Internal Flash'!$B$389)*-1</f>
        <v>-40</v>
      </c>
      <c r="Y169" s="5">
        <f>MIN(_xll.Interp1d(-1,'Internal Flash'!$A$576:$A$584,'Internal Flash'!$B$576:$B$584,$U169),'Internal Flash'!$B$389)*-1</f>
        <v>-40</v>
      </c>
      <c r="Z169" s="5">
        <f>MIN(_xll.Interp1d(-1,'Internal Flash'!$A$576:$A$584,'Internal Flash'!$B$576:$B$584,$U169),'Internal Flash'!$B$389)*-1</f>
        <v>-40</v>
      </c>
      <c r="AA169" s="5">
        <f>MIN(_xll.Interp1d(-1,'Internal Flash'!$A$576:$A$584,'Internal Flash'!$B$576:$B$584,$U169),'Internal Flash'!$B$389)*-1</f>
        <v>-40</v>
      </c>
      <c r="AB169" s="5">
        <f>MIN(_xll.Interp1d(-1,'Internal Flash'!$A$576:$A$584,'Internal Flash'!$B$576:$B$584,$U169),'Internal Flash'!$B$389)*-1</f>
        <v>-40</v>
      </c>
      <c r="AC169" s="5">
        <f>MIN(_xll.Interp1d(-1,'Internal Flash'!$A$576:$A$584,'Internal Flash'!$B$576:$B$584,$U169),'Internal Flash'!$B$389)*-1</f>
        <v>-40</v>
      </c>
      <c r="AD169" s="5">
        <f>MIN(_xll.Interp1d(-1,'Internal Flash'!$A$576:$A$584,'Internal Flash'!$B$576:$B$584,$U169),'Internal Flash'!$B$389)*-1</f>
        <v>-40</v>
      </c>
      <c r="AE169" s="5">
        <f>MIN(_xll.Interp1d(-1,'Internal Flash'!$A$576:$A$584,'Internal Flash'!$B$576:$B$584,$U169),'Internal Flash'!$B$389)*-1</f>
        <v>-40</v>
      </c>
      <c r="AF169" s="5">
        <f>MIN(_xll.Interp1d(-1,'Internal Flash'!$A$576:$A$584,'Internal Flash'!$B$576:$B$584,$U169),'Internal Flash'!$B$389)*-1</f>
        <v>-40</v>
      </c>
      <c r="AG169" s="5">
        <f>MIN(_xll.Interp1d(-1,'Internal Flash'!$A$576:$A$584,'Internal Flash'!$B$576:$B$584,$U169),'Internal Flash'!$B$389)*-1</f>
        <v>-40</v>
      </c>
      <c r="AH169" s="5">
        <f>MIN(_xll.Interp1d(-1,'Internal Flash'!$A$576:$A$584,'Internal Flash'!$B$576:$B$584,$U169),'Internal Flash'!$B$389)*-1</f>
        <v>-40</v>
      </c>
      <c r="AI169" s="5">
        <f>MIN(_xll.Interp1d(-1,'Internal Flash'!$A$576:$A$584,'Internal Flash'!$B$576:$B$584,$U169),'Internal Flash'!$B$389)*-1</f>
        <v>-40</v>
      </c>
      <c r="AJ169" s="5">
        <f>MIN(_xll.Interp1d(-1,'Internal Flash'!$A$576:$A$584,'Internal Flash'!$B$576:$B$584,$U169),'Internal Flash'!$B$389)*-1</f>
        <v>-40</v>
      </c>
      <c r="AK169" s="5">
        <f>MIN(_xll.Interp1d(-1,'Internal Flash'!$A$576:$A$584,'Internal Flash'!$B$576:$B$584,$U169),'Internal Flash'!$B$389)*-1</f>
        <v>-40</v>
      </c>
      <c r="AL169" s="5">
        <f>MIN(_xll.Interp1d(-1,'Internal Flash'!$A$576:$A$584,'Internal Flash'!$B$576:$B$584,$U169),'Internal Flash'!$B$389)*-1</f>
        <v>-40</v>
      </c>
      <c r="AM169" s="16">
        <f t="shared" si="109"/>
        <v>-40</v>
      </c>
    </row>
    <row r="170" spans="1:39" s="5" customFormat="1" x14ac:dyDescent="0.25">
      <c r="A170" s="8">
        <f>'CSP5'!$A$184</f>
        <v>2900</v>
      </c>
      <c r="B170" s="16">
        <f t="shared" si="105"/>
        <v>0</v>
      </c>
      <c r="C170" s="5">
        <f t="shared" ref="C170:R170" si="122">(C145*60*1000000)/($A170*360)</f>
        <v>0</v>
      </c>
      <c r="D170" s="5">
        <f t="shared" si="122"/>
        <v>0</v>
      </c>
      <c r="E170" s="5">
        <f t="shared" si="122"/>
        <v>0</v>
      </c>
      <c r="F170" s="5">
        <f t="shared" si="122"/>
        <v>0</v>
      </c>
      <c r="G170" s="5">
        <f t="shared" si="122"/>
        <v>0</v>
      </c>
      <c r="H170" s="5">
        <f t="shared" si="122"/>
        <v>0</v>
      </c>
      <c r="I170" s="5">
        <f t="shared" si="122"/>
        <v>0</v>
      </c>
      <c r="J170" s="5">
        <f t="shared" si="122"/>
        <v>0</v>
      </c>
      <c r="K170" s="5">
        <f t="shared" si="122"/>
        <v>0</v>
      </c>
      <c r="L170" s="5">
        <f t="shared" si="122"/>
        <v>0</v>
      </c>
      <c r="M170" s="5">
        <f t="shared" si="122"/>
        <v>0</v>
      </c>
      <c r="N170" s="5">
        <f t="shared" si="122"/>
        <v>0</v>
      </c>
      <c r="O170" s="5">
        <f t="shared" si="122"/>
        <v>0</v>
      </c>
      <c r="P170" s="5">
        <f t="shared" si="122"/>
        <v>0</v>
      </c>
      <c r="Q170" s="5">
        <f t="shared" si="122"/>
        <v>0</v>
      </c>
      <c r="R170" s="5">
        <f t="shared" si="122"/>
        <v>0</v>
      </c>
      <c r="S170" s="16">
        <f t="shared" si="107"/>
        <v>0</v>
      </c>
      <c r="U170" s="8">
        <f>'CSP5'!$A$184</f>
        <v>2900</v>
      </c>
      <c r="V170" s="16">
        <f t="shared" si="108"/>
        <v>-40</v>
      </c>
      <c r="W170" s="5">
        <f>MIN(_xll.Interp1d(-1,'Internal Flash'!$A$576:$A$584,'Internal Flash'!$B$576:$B$584,$U170),'Internal Flash'!$B$389)*-1</f>
        <v>-40</v>
      </c>
      <c r="X170" s="5">
        <f>MIN(_xll.Interp1d(-1,'Internal Flash'!$A$576:$A$584,'Internal Flash'!$B$576:$B$584,$U170),'Internal Flash'!$B$389)*-1</f>
        <v>-40</v>
      </c>
      <c r="Y170" s="5">
        <f>MIN(_xll.Interp1d(-1,'Internal Flash'!$A$576:$A$584,'Internal Flash'!$B$576:$B$584,$U170),'Internal Flash'!$B$389)*-1</f>
        <v>-40</v>
      </c>
      <c r="Z170" s="5">
        <f>MIN(_xll.Interp1d(-1,'Internal Flash'!$A$576:$A$584,'Internal Flash'!$B$576:$B$584,$U170),'Internal Flash'!$B$389)*-1</f>
        <v>-40</v>
      </c>
      <c r="AA170" s="5">
        <f>MIN(_xll.Interp1d(-1,'Internal Flash'!$A$576:$A$584,'Internal Flash'!$B$576:$B$584,$U170),'Internal Flash'!$B$389)*-1</f>
        <v>-40</v>
      </c>
      <c r="AB170" s="5">
        <f>MIN(_xll.Interp1d(-1,'Internal Flash'!$A$576:$A$584,'Internal Flash'!$B$576:$B$584,$U170),'Internal Flash'!$B$389)*-1</f>
        <v>-40</v>
      </c>
      <c r="AC170" s="5">
        <f>MIN(_xll.Interp1d(-1,'Internal Flash'!$A$576:$A$584,'Internal Flash'!$B$576:$B$584,$U170),'Internal Flash'!$B$389)*-1</f>
        <v>-40</v>
      </c>
      <c r="AD170" s="5">
        <f>MIN(_xll.Interp1d(-1,'Internal Flash'!$A$576:$A$584,'Internal Flash'!$B$576:$B$584,$U170),'Internal Flash'!$B$389)*-1</f>
        <v>-40</v>
      </c>
      <c r="AE170" s="5">
        <f>MIN(_xll.Interp1d(-1,'Internal Flash'!$A$576:$A$584,'Internal Flash'!$B$576:$B$584,$U170),'Internal Flash'!$B$389)*-1</f>
        <v>-40</v>
      </c>
      <c r="AF170" s="5">
        <f>MIN(_xll.Interp1d(-1,'Internal Flash'!$A$576:$A$584,'Internal Flash'!$B$576:$B$584,$U170),'Internal Flash'!$B$389)*-1</f>
        <v>-40</v>
      </c>
      <c r="AG170" s="5">
        <f>MIN(_xll.Interp1d(-1,'Internal Flash'!$A$576:$A$584,'Internal Flash'!$B$576:$B$584,$U170),'Internal Flash'!$B$389)*-1</f>
        <v>-40</v>
      </c>
      <c r="AH170" s="5">
        <f>MIN(_xll.Interp1d(-1,'Internal Flash'!$A$576:$A$584,'Internal Flash'!$B$576:$B$584,$U170),'Internal Flash'!$B$389)*-1</f>
        <v>-40</v>
      </c>
      <c r="AI170" s="5">
        <f>MIN(_xll.Interp1d(-1,'Internal Flash'!$A$576:$A$584,'Internal Flash'!$B$576:$B$584,$U170),'Internal Flash'!$B$389)*-1</f>
        <v>-40</v>
      </c>
      <c r="AJ170" s="5">
        <f>MIN(_xll.Interp1d(-1,'Internal Flash'!$A$576:$A$584,'Internal Flash'!$B$576:$B$584,$U170),'Internal Flash'!$B$389)*-1</f>
        <v>-40</v>
      </c>
      <c r="AK170" s="5">
        <f>MIN(_xll.Interp1d(-1,'Internal Flash'!$A$576:$A$584,'Internal Flash'!$B$576:$B$584,$U170),'Internal Flash'!$B$389)*-1</f>
        <v>-40</v>
      </c>
      <c r="AL170" s="5">
        <f>MIN(_xll.Interp1d(-1,'Internal Flash'!$A$576:$A$584,'Internal Flash'!$B$576:$B$584,$U170),'Internal Flash'!$B$389)*-1</f>
        <v>-40</v>
      </c>
      <c r="AM170" s="16">
        <f t="shared" si="109"/>
        <v>-40</v>
      </c>
    </row>
    <row r="171" spans="1:39" s="5" customFormat="1" x14ac:dyDescent="0.25">
      <c r="A171" s="8">
        <f>'CSP5'!$A$185</f>
        <v>3000</v>
      </c>
      <c r="B171" s="16">
        <f t="shared" si="105"/>
        <v>0</v>
      </c>
      <c r="C171" s="5">
        <f t="shared" ref="C171:R171" si="123">(C146*60*1000000)/($A171*360)</f>
        <v>0</v>
      </c>
      <c r="D171" s="5">
        <f t="shared" si="123"/>
        <v>0</v>
      </c>
      <c r="E171" s="5">
        <f t="shared" si="123"/>
        <v>0</v>
      </c>
      <c r="F171" s="5">
        <f t="shared" si="123"/>
        <v>0</v>
      </c>
      <c r="G171" s="5">
        <f t="shared" si="123"/>
        <v>0</v>
      </c>
      <c r="H171" s="5">
        <f t="shared" si="123"/>
        <v>0</v>
      </c>
      <c r="I171" s="5">
        <f t="shared" si="123"/>
        <v>0</v>
      </c>
      <c r="J171" s="5">
        <f t="shared" si="123"/>
        <v>0</v>
      </c>
      <c r="K171" s="5">
        <f t="shared" si="123"/>
        <v>0</v>
      </c>
      <c r="L171" s="5">
        <f t="shared" si="123"/>
        <v>0</v>
      </c>
      <c r="M171" s="5">
        <f t="shared" si="123"/>
        <v>0</v>
      </c>
      <c r="N171" s="5">
        <f t="shared" si="123"/>
        <v>0</v>
      </c>
      <c r="O171" s="5">
        <f t="shared" si="123"/>
        <v>0</v>
      </c>
      <c r="P171" s="5">
        <f t="shared" si="123"/>
        <v>0</v>
      </c>
      <c r="Q171" s="5">
        <f t="shared" si="123"/>
        <v>0</v>
      </c>
      <c r="R171" s="5">
        <f t="shared" si="123"/>
        <v>0</v>
      </c>
      <c r="S171" s="16">
        <f t="shared" si="107"/>
        <v>0</v>
      </c>
      <c r="U171" s="8">
        <f>'CSP5'!$A$185</f>
        <v>3000</v>
      </c>
      <c r="V171" s="16">
        <f t="shared" si="108"/>
        <v>-40</v>
      </c>
      <c r="W171" s="5">
        <f>MIN(_xll.Interp1d(-1,'Internal Flash'!$A$576:$A$584,'Internal Flash'!$B$576:$B$584,$U171),'Internal Flash'!$B$389)*-1</f>
        <v>-40</v>
      </c>
      <c r="X171" s="5">
        <f>MIN(_xll.Interp1d(-1,'Internal Flash'!$A$576:$A$584,'Internal Flash'!$B$576:$B$584,$U171),'Internal Flash'!$B$389)*-1</f>
        <v>-40</v>
      </c>
      <c r="Y171" s="5">
        <f>MIN(_xll.Interp1d(-1,'Internal Flash'!$A$576:$A$584,'Internal Flash'!$B$576:$B$584,$U171),'Internal Flash'!$B$389)*-1</f>
        <v>-40</v>
      </c>
      <c r="Z171" s="5">
        <f>MIN(_xll.Interp1d(-1,'Internal Flash'!$A$576:$A$584,'Internal Flash'!$B$576:$B$584,$U171),'Internal Flash'!$B$389)*-1</f>
        <v>-40</v>
      </c>
      <c r="AA171" s="5">
        <f>MIN(_xll.Interp1d(-1,'Internal Flash'!$A$576:$A$584,'Internal Flash'!$B$576:$B$584,$U171),'Internal Flash'!$B$389)*-1</f>
        <v>-40</v>
      </c>
      <c r="AB171" s="5">
        <f>MIN(_xll.Interp1d(-1,'Internal Flash'!$A$576:$A$584,'Internal Flash'!$B$576:$B$584,$U171),'Internal Flash'!$B$389)*-1</f>
        <v>-40</v>
      </c>
      <c r="AC171" s="5">
        <f>MIN(_xll.Interp1d(-1,'Internal Flash'!$A$576:$A$584,'Internal Flash'!$B$576:$B$584,$U171),'Internal Flash'!$B$389)*-1</f>
        <v>-40</v>
      </c>
      <c r="AD171" s="5">
        <f>MIN(_xll.Interp1d(-1,'Internal Flash'!$A$576:$A$584,'Internal Flash'!$B$576:$B$584,$U171),'Internal Flash'!$B$389)*-1</f>
        <v>-40</v>
      </c>
      <c r="AE171" s="5">
        <f>MIN(_xll.Interp1d(-1,'Internal Flash'!$A$576:$A$584,'Internal Flash'!$B$576:$B$584,$U171),'Internal Flash'!$B$389)*-1</f>
        <v>-40</v>
      </c>
      <c r="AF171" s="5">
        <f>MIN(_xll.Interp1d(-1,'Internal Flash'!$A$576:$A$584,'Internal Flash'!$B$576:$B$584,$U171),'Internal Flash'!$B$389)*-1</f>
        <v>-40</v>
      </c>
      <c r="AG171" s="5">
        <f>MIN(_xll.Interp1d(-1,'Internal Flash'!$A$576:$A$584,'Internal Flash'!$B$576:$B$584,$U171),'Internal Flash'!$B$389)*-1</f>
        <v>-40</v>
      </c>
      <c r="AH171" s="5">
        <f>MIN(_xll.Interp1d(-1,'Internal Flash'!$A$576:$A$584,'Internal Flash'!$B$576:$B$584,$U171),'Internal Flash'!$B$389)*-1</f>
        <v>-40</v>
      </c>
      <c r="AI171" s="5">
        <f>MIN(_xll.Interp1d(-1,'Internal Flash'!$A$576:$A$584,'Internal Flash'!$B$576:$B$584,$U171),'Internal Flash'!$B$389)*-1</f>
        <v>-40</v>
      </c>
      <c r="AJ171" s="5">
        <f>MIN(_xll.Interp1d(-1,'Internal Flash'!$A$576:$A$584,'Internal Flash'!$B$576:$B$584,$U171),'Internal Flash'!$B$389)*-1</f>
        <v>-40</v>
      </c>
      <c r="AK171" s="5">
        <f>MIN(_xll.Interp1d(-1,'Internal Flash'!$A$576:$A$584,'Internal Flash'!$B$576:$B$584,$U171),'Internal Flash'!$B$389)*-1</f>
        <v>-40</v>
      </c>
      <c r="AL171" s="5">
        <f>MIN(_xll.Interp1d(-1,'Internal Flash'!$A$576:$A$584,'Internal Flash'!$B$576:$B$584,$U171),'Internal Flash'!$B$389)*-1</f>
        <v>-40</v>
      </c>
      <c r="AM171" s="16">
        <f t="shared" si="109"/>
        <v>-40</v>
      </c>
    </row>
    <row r="172" spans="1:39" s="5" customFormat="1" x14ac:dyDescent="0.25">
      <c r="A172" s="8">
        <f>'CSP5'!$A$186</f>
        <v>3200</v>
      </c>
      <c r="B172" s="16">
        <f t="shared" si="105"/>
        <v>0</v>
      </c>
      <c r="C172" s="5">
        <f t="shared" ref="C172:R172" si="124">(C147*60*1000000)/($A172*360)</f>
        <v>0</v>
      </c>
      <c r="D172" s="5">
        <f t="shared" si="124"/>
        <v>0</v>
      </c>
      <c r="E172" s="5">
        <f t="shared" si="124"/>
        <v>0</v>
      </c>
      <c r="F172" s="5">
        <f t="shared" si="124"/>
        <v>0</v>
      </c>
      <c r="G172" s="5">
        <f t="shared" si="124"/>
        <v>0</v>
      </c>
      <c r="H172" s="5">
        <f t="shared" si="124"/>
        <v>0</v>
      </c>
      <c r="I172" s="5">
        <f t="shared" si="124"/>
        <v>0</v>
      </c>
      <c r="J172" s="5">
        <f t="shared" si="124"/>
        <v>0</v>
      </c>
      <c r="K172" s="5">
        <f t="shared" si="124"/>
        <v>0</v>
      </c>
      <c r="L172" s="5">
        <f t="shared" si="124"/>
        <v>0</v>
      </c>
      <c r="M172" s="5">
        <f t="shared" si="124"/>
        <v>0</v>
      </c>
      <c r="N172" s="5">
        <f t="shared" si="124"/>
        <v>0</v>
      </c>
      <c r="O172" s="5">
        <f t="shared" si="124"/>
        <v>0</v>
      </c>
      <c r="P172" s="5">
        <f t="shared" si="124"/>
        <v>0</v>
      </c>
      <c r="Q172" s="5">
        <f t="shared" si="124"/>
        <v>0</v>
      </c>
      <c r="R172" s="5">
        <f t="shared" si="124"/>
        <v>0</v>
      </c>
      <c r="S172" s="16">
        <f t="shared" si="107"/>
        <v>0</v>
      </c>
      <c r="U172" s="8">
        <f>'CSP5'!$A$186</f>
        <v>3200</v>
      </c>
      <c r="V172" s="16">
        <f t="shared" si="108"/>
        <v>-39.992187999999999</v>
      </c>
      <c r="W172" s="5">
        <f>MIN(_xll.Interp1d(-1,'Internal Flash'!$A$576:$A$584,'Internal Flash'!$B$576:$B$584,$U172),'Internal Flash'!$B$389)*-1</f>
        <v>-39.992187999999999</v>
      </c>
      <c r="X172" s="5">
        <f>MIN(_xll.Interp1d(-1,'Internal Flash'!$A$576:$A$584,'Internal Flash'!$B$576:$B$584,$U172),'Internal Flash'!$B$389)*-1</f>
        <v>-39.992187999999999</v>
      </c>
      <c r="Y172" s="5">
        <f>MIN(_xll.Interp1d(-1,'Internal Flash'!$A$576:$A$584,'Internal Flash'!$B$576:$B$584,$U172),'Internal Flash'!$B$389)*-1</f>
        <v>-39.992187999999999</v>
      </c>
      <c r="Z172" s="5">
        <f>MIN(_xll.Interp1d(-1,'Internal Flash'!$A$576:$A$584,'Internal Flash'!$B$576:$B$584,$U172),'Internal Flash'!$B$389)*-1</f>
        <v>-39.992187999999999</v>
      </c>
      <c r="AA172" s="5">
        <f>MIN(_xll.Interp1d(-1,'Internal Flash'!$A$576:$A$584,'Internal Flash'!$B$576:$B$584,$U172),'Internal Flash'!$B$389)*-1</f>
        <v>-39.992187999999999</v>
      </c>
      <c r="AB172" s="5">
        <f>MIN(_xll.Interp1d(-1,'Internal Flash'!$A$576:$A$584,'Internal Flash'!$B$576:$B$584,$U172),'Internal Flash'!$B$389)*-1</f>
        <v>-39.992187999999999</v>
      </c>
      <c r="AC172" s="5">
        <f>MIN(_xll.Interp1d(-1,'Internal Flash'!$A$576:$A$584,'Internal Flash'!$B$576:$B$584,$U172),'Internal Flash'!$B$389)*-1</f>
        <v>-39.992187999999999</v>
      </c>
      <c r="AD172" s="5">
        <f>MIN(_xll.Interp1d(-1,'Internal Flash'!$A$576:$A$584,'Internal Flash'!$B$576:$B$584,$U172),'Internal Flash'!$B$389)*-1</f>
        <v>-39.992187999999999</v>
      </c>
      <c r="AE172" s="5">
        <f>MIN(_xll.Interp1d(-1,'Internal Flash'!$A$576:$A$584,'Internal Flash'!$B$576:$B$584,$U172),'Internal Flash'!$B$389)*-1</f>
        <v>-39.992187999999999</v>
      </c>
      <c r="AF172" s="5">
        <f>MIN(_xll.Interp1d(-1,'Internal Flash'!$A$576:$A$584,'Internal Flash'!$B$576:$B$584,$U172),'Internal Flash'!$B$389)*-1</f>
        <v>-39.992187999999999</v>
      </c>
      <c r="AG172" s="5">
        <f>MIN(_xll.Interp1d(-1,'Internal Flash'!$A$576:$A$584,'Internal Flash'!$B$576:$B$584,$U172),'Internal Flash'!$B$389)*-1</f>
        <v>-39.992187999999999</v>
      </c>
      <c r="AH172" s="5">
        <f>MIN(_xll.Interp1d(-1,'Internal Flash'!$A$576:$A$584,'Internal Flash'!$B$576:$B$584,$U172),'Internal Flash'!$B$389)*-1</f>
        <v>-39.992187999999999</v>
      </c>
      <c r="AI172" s="5">
        <f>MIN(_xll.Interp1d(-1,'Internal Flash'!$A$576:$A$584,'Internal Flash'!$B$576:$B$584,$U172),'Internal Flash'!$B$389)*-1</f>
        <v>-39.992187999999999</v>
      </c>
      <c r="AJ172" s="5">
        <f>MIN(_xll.Interp1d(-1,'Internal Flash'!$A$576:$A$584,'Internal Flash'!$B$576:$B$584,$U172),'Internal Flash'!$B$389)*-1</f>
        <v>-39.992187999999999</v>
      </c>
      <c r="AK172" s="5">
        <f>MIN(_xll.Interp1d(-1,'Internal Flash'!$A$576:$A$584,'Internal Flash'!$B$576:$B$584,$U172),'Internal Flash'!$B$389)*-1</f>
        <v>-39.992187999999999</v>
      </c>
      <c r="AL172" s="5">
        <f>MIN(_xll.Interp1d(-1,'Internal Flash'!$A$576:$A$584,'Internal Flash'!$B$576:$B$584,$U172),'Internal Flash'!$B$389)*-1</f>
        <v>-39.992187999999999</v>
      </c>
      <c r="AM172" s="16">
        <f t="shared" si="109"/>
        <v>-39.992187999999999</v>
      </c>
    </row>
    <row r="173" spans="1:39" s="5" customFormat="1" x14ac:dyDescent="0.25">
      <c r="A173" s="8">
        <f>'CSP5'!$A$187</f>
        <v>3300</v>
      </c>
      <c r="B173" s="16">
        <f t="shared" si="105"/>
        <v>0</v>
      </c>
      <c r="C173" s="5">
        <f t="shared" ref="C173:R173" si="125">(C148*60*1000000)/($A173*360)</f>
        <v>0</v>
      </c>
      <c r="D173" s="5">
        <f t="shared" si="125"/>
        <v>0</v>
      </c>
      <c r="E173" s="5">
        <f t="shared" si="125"/>
        <v>0</v>
      </c>
      <c r="F173" s="5">
        <f t="shared" si="125"/>
        <v>0</v>
      </c>
      <c r="G173" s="5">
        <f t="shared" si="125"/>
        <v>0</v>
      </c>
      <c r="H173" s="5">
        <f t="shared" si="125"/>
        <v>0</v>
      </c>
      <c r="I173" s="5">
        <f t="shared" si="125"/>
        <v>0</v>
      </c>
      <c r="J173" s="5">
        <f t="shared" si="125"/>
        <v>0</v>
      </c>
      <c r="K173" s="5">
        <f t="shared" si="125"/>
        <v>0</v>
      </c>
      <c r="L173" s="5">
        <f t="shared" si="125"/>
        <v>0</v>
      </c>
      <c r="M173" s="5">
        <f t="shared" si="125"/>
        <v>0</v>
      </c>
      <c r="N173" s="5">
        <f t="shared" si="125"/>
        <v>0</v>
      </c>
      <c r="O173" s="5">
        <f t="shared" si="125"/>
        <v>0</v>
      </c>
      <c r="P173" s="5">
        <f t="shared" si="125"/>
        <v>0</v>
      </c>
      <c r="Q173" s="5">
        <f t="shared" si="125"/>
        <v>0</v>
      </c>
      <c r="R173" s="5">
        <f t="shared" si="125"/>
        <v>0</v>
      </c>
      <c r="S173" s="16">
        <f t="shared" si="107"/>
        <v>0</v>
      </c>
      <c r="U173" s="8">
        <f>'CSP5'!$A$187</f>
        <v>3300</v>
      </c>
      <c r="V173" s="16">
        <f t="shared" si="108"/>
        <v>-39.242187999999999</v>
      </c>
      <c r="W173" s="5">
        <f>MIN(_xll.Interp1d(-1,'Internal Flash'!$A$576:$A$584,'Internal Flash'!$B$576:$B$584,$U173),'Internal Flash'!$B$389)*-1</f>
        <v>-39.242187999999999</v>
      </c>
      <c r="X173" s="5">
        <f>MIN(_xll.Interp1d(-1,'Internal Flash'!$A$576:$A$584,'Internal Flash'!$B$576:$B$584,$U173),'Internal Flash'!$B$389)*-1</f>
        <v>-39.242187999999999</v>
      </c>
      <c r="Y173" s="5">
        <f>MIN(_xll.Interp1d(-1,'Internal Flash'!$A$576:$A$584,'Internal Flash'!$B$576:$B$584,$U173),'Internal Flash'!$B$389)*-1</f>
        <v>-39.242187999999999</v>
      </c>
      <c r="Z173" s="5">
        <f>MIN(_xll.Interp1d(-1,'Internal Flash'!$A$576:$A$584,'Internal Flash'!$B$576:$B$584,$U173),'Internal Flash'!$B$389)*-1</f>
        <v>-39.242187999999999</v>
      </c>
      <c r="AA173" s="5">
        <f>MIN(_xll.Interp1d(-1,'Internal Flash'!$A$576:$A$584,'Internal Flash'!$B$576:$B$584,$U173),'Internal Flash'!$B$389)*-1</f>
        <v>-39.242187999999999</v>
      </c>
      <c r="AB173" s="5">
        <f>MIN(_xll.Interp1d(-1,'Internal Flash'!$A$576:$A$584,'Internal Flash'!$B$576:$B$584,$U173),'Internal Flash'!$B$389)*-1</f>
        <v>-39.242187999999999</v>
      </c>
      <c r="AC173" s="5">
        <f>MIN(_xll.Interp1d(-1,'Internal Flash'!$A$576:$A$584,'Internal Flash'!$B$576:$B$584,$U173),'Internal Flash'!$B$389)*-1</f>
        <v>-39.242187999999999</v>
      </c>
      <c r="AD173" s="5">
        <f>MIN(_xll.Interp1d(-1,'Internal Flash'!$A$576:$A$584,'Internal Flash'!$B$576:$B$584,$U173),'Internal Flash'!$B$389)*-1</f>
        <v>-39.242187999999999</v>
      </c>
      <c r="AE173" s="5">
        <f>MIN(_xll.Interp1d(-1,'Internal Flash'!$A$576:$A$584,'Internal Flash'!$B$576:$B$584,$U173),'Internal Flash'!$B$389)*-1</f>
        <v>-39.242187999999999</v>
      </c>
      <c r="AF173" s="5">
        <f>MIN(_xll.Interp1d(-1,'Internal Flash'!$A$576:$A$584,'Internal Flash'!$B$576:$B$584,$U173),'Internal Flash'!$B$389)*-1</f>
        <v>-39.242187999999999</v>
      </c>
      <c r="AG173" s="5">
        <f>MIN(_xll.Interp1d(-1,'Internal Flash'!$A$576:$A$584,'Internal Flash'!$B$576:$B$584,$U173),'Internal Flash'!$B$389)*-1</f>
        <v>-39.242187999999999</v>
      </c>
      <c r="AH173" s="5">
        <f>MIN(_xll.Interp1d(-1,'Internal Flash'!$A$576:$A$584,'Internal Flash'!$B$576:$B$584,$U173),'Internal Flash'!$B$389)*-1</f>
        <v>-39.242187999999999</v>
      </c>
      <c r="AI173" s="5">
        <f>MIN(_xll.Interp1d(-1,'Internal Flash'!$A$576:$A$584,'Internal Flash'!$B$576:$B$584,$U173),'Internal Flash'!$B$389)*-1</f>
        <v>-39.242187999999999</v>
      </c>
      <c r="AJ173" s="5">
        <f>MIN(_xll.Interp1d(-1,'Internal Flash'!$A$576:$A$584,'Internal Flash'!$B$576:$B$584,$U173),'Internal Flash'!$B$389)*-1</f>
        <v>-39.242187999999999</v>
      </c>
      <c r="AK173" s="5">
        <f>MIN(_xll.Interp1d(-1,'Internal Flash'!$A$576:$A$584,'Internal Flash'!$B$576:$B$584,$U173),'Internal Flash'!$B$389)*-1</f>
        <v>-39.242187999999999</v>
      </c>
      <c r="AL173" s="5">
        <f>MIN(_xll.Interp1d(-1,'Internal Flash'!$A$576:$A$584,'Internal Flash'!$B$576:$B$584,$U173),'Internal Flash'!$B$389)*-1</f>
        <v>-39.242187999999999</v>
      </c>
      <c r="AM173" s="16">
        <f t="shared" si="109"/>
        <v>-39.242187999999999</v>
      </c>
    </row>
    <row r="174" spans="1:39" s="5" customFormat="1" x14ac:dyDescent="0.25">
      <c r="A174" s="8">
        <f>'CSP5'!$A$188</f>
        <v>3500</v>
      </c>
      <c r="B174" s="16">
        <f t="shared" si="105"/>
        <v>0</v>
      </c>
      <c r="C174" s="5">
        <f t="shared" ref="C174:R174" si="126">(C149*60*1000000)/($A174*360)</f>
        <v>0</v>
      </c>
      <c r="D174" s="5">
        <f t="shared" si="126"/>
        <v>0</v>
      </c>
      <c r="E174" s="5">
        <f t="shared" si="126"/>
        <v>0</v>
      </c>
      <c r="F174" s="5">
        <f t="shared" si="126"/>
        <v>0</v>
      </c>
      <c r="G174" s="5">
        <f t="shared" si="126"/>
        <v>0</v>
      </c>
      <c r="H174" s="5">
        <f t="shared" si="126"/>
        <v>0</v>
      </c>
      <c r="I174" s="5">
        <f t="shared" si="126"/>
        <v>0</v>
      </c>
      <c r="J174" s="5">
        <f t="shared" si="126"/>
        <v>0</v>
      </c>
      <c r="K174" s="5">
        <f t="shared" si="126"/>
        <v>0</v>
      </c>
      <c r="L174" s="5">
        <f t="shared" si="126"/>
        <v>0</v>
      </c>
      <c r="M174" s="5">
        <f t="shared" si="126"/>
        <v>0</v>
      </c>
      <c r="N174" s="5">
        <f t="shared" si="126"/>
        <v>0</v>
      </c>
      <c r="O174" s="5">
        <f t="shared" si="126"/>
        <v>-9.3424903053878392</v>
      </c>
      <c r="P174" s="5">
        <f t="shared" si="126"/>
        <v>-65.618149733952336</v>
      </c>
      <c r="Q174" s="5">
        <f t="shared" si="126"/>
        <v>-93.992047257774828</v>
      </c>
      <c r="R174" s="5">
        <f t="shared" si="126"/>
        <v>-172.58913525776214</v>
      </c>
      <c r="S174" s="16">
        <f t="shared" si="107"/>
        <v>-172.58913525776214</v>
      </c>
      <c r="U174" s="8">
        <f>'CSP5'!$A$188</f>
        <v>3500</v>
      </c>
      <c r="V174" s="16">
        <f t="shared" si="108"/>
        <v>-37.742187999999999</v>
      </c>
      <c r="W174" s="5">
        <f>MIN(_xll.Interp1d(-1,'Internal Flash'!$A$576:$A$584,'Internal Flash'!$B$576:$B$584,$U174),'Internal Flash'!$B$389)*-1</f>
        <v>-37.742187999999999</v>
      </c>
      <c r="X174" s="5">
        <f>MIN(_xll.Interp1d(-1,'Internal Flash'!$A$576:$A$584,'Internal Flash'!$B$576:$B$584,$U174),'Internal Flash'!$B$389)*-1</f>
        <v>-37.742187999999999</v>
      </c>
      <c r="Y174" s="5">
        <f>MIN(_xll.Interp1d(-1,'Internal Flash'!$A$576:$A$584,'Internal Flash'!$B$576:$B$584,$U174),'Internal Flash'!$B$389)*-1</f>
        <v>-37.742187999999999</v>
      </c>
      <c r="Z174" s="5">
        <f>MIN(_xll.Interp1d(-1,'Internal Flash'!$A$576:$A$584,'Internal Flash'!$B$576:$B$584,$U174),'Internal Flash'!$B$389)*-1</f>
        <v>-37.742187999999999</v>
      </c>
      <c r="AA174" s="5">
        <f>MIN(_xll.Interp1d(-1,'Internal Flash'!$A$576:$A$584,'Internal Flash'!$B$576:$B$584,$U174),'Internal Flash'!$B$389)*-1</f>
        <v>-37.742187999999999</v>
      </c>
      <c r="AB174" s="5">
        <f>MIN(_xll.Interp1d(-1,'Internal Flash'!$A$576:$A$584,'Internal Flash'!$B$576:$B$584,$U174),'Internal Flash'!$B$389)*-1</f>
        <v>-37.742187999999999</v>
      </c>
      <c r="AC174" s="5">
        <f>MIN(_xll.Interp1d(-1,'Internal Flash'!$A$576:$A$584,'Internal Flash'!$B$576:$B$584,$U174),'Internal Flash'!$B$389)*-1</f>
        <v>-37.742187999999999</v>
      </c>
      <c r="AD174" s="5">
        <f>MIN(_xll.Interp1d(-1,'Internal Flash'!$A$576:$A$584,'Internal Flash'!$B$576:$B$584,$U174),'Internal Flash'!$B$389)*-1</f>
        <v>-37.742187999999999</v>
      </c>
      <c r="AE174" s="5">
        <f>MIN(_xll.Interp1d(-1,'Internal Flash'!$A$576:$A$584,'Internal Flash'!$B$576:$B$584,$U174),'Internal Flash'!$B$389)*-1</f>
        <v>-37.742187999999999</v>
      </c>
      <c r="AF174" s="5">
        <f>MIN(_xll.Interp1d(-1,'Internal Flash'!$A$576:$A$584,'Internal Flash'!$B$576:$B$584,$U174),'Internal Flash'!$B$389)*-1</f>
        <v>-37.742187999999999</v>
      </c>
      <c r="AG174" s="5">
        <f>MIN(_xll.Interp1d(-1,'Internal Flash'!$A$576:$A$584,'Internal Flash'!$B$576:$B$584,$U174),'Internal Flash'!$B$389)*-1</f>
        <v>-37.742187999999999</v>
      </c>
      <c r="AH174" s="5">
        <f>MIN(_xll.Interp1d(-1,'Internal Flash'!$A$576:$A$584,'Internal Flash'!$B$576:$B$584,$U174),'Internal Flash'!$B$389)*-1</f>
        <v>-37.742187999999999</v>
      </c>
      <c r="AI174" s="5">
        <f>MIN(_xll.Interp1d(-1,'Internal Flash'!$A$576:$A$584,'Internal Flash'!$B$576:$B$584,$U174),'Internal Flash'!$B$389)*-1</f>
        <v>-37.742187999999999</v>
      </c>
      <c r="AJ174" s="5">
        <f>MIN(_xll.Interp1d(-1,'Internal Flash'!$A$576:$A$584,'Internal Flash'!$B$576:$B$584,$U174),'Internal Flash'!$B$389)*-1</f>
        <v>-37.742187999999999</v>
      </c>
      <c r="AK174" s="5">
        <f>MIN(_xll.Interp1d(-1,'Internal Flash'!$A$576:$A$584,'Internal Flash'!$B$576:$B$584,$U174),'Internal Flash'!$B$389)*-1</f>
        <v>-37.742187999999999</v>
      </c>
      <c r="AL174" s="5">
        <f>MIN(_xll.Interp1d(-1,'Internal Flash'!$A$576:$A$584,'Internal Flash'!$B$576:$B$584,$U174),'Internal Flash'!$B$389)*-1</f>
        <v>-37.742187999999999</v>
      </c>
      <c r="AM174" s="16">
        <f t="shared" si="109"/>
        <v>-37.742187999999999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127">C174</f>
        <v>0</v>
      </c>
      <c r="D175" s="16">
        <f t="shared" si="127"/>
        <v>0</v>
      </c>
      <c r="E175" s="16">
        <f t="shared" si="127"/>
        <v>0</v>
      </c>
      <c r="F175" s="16">
        <f t="shared" si="127"/>
        <v>0</v>
      </c>
      <c r="G175" s="16">
        <f t="shared" si="127"/>
        <v>0</v>
      </c>
      <c r="H175" s="16">
        <f t="shared" si="127"/>
        <v>0</v>
      </c>
      <c r="I175" s="16">
        <f t="shared" si="127"/>
        <v>0</v>
      </c>
      <c r="J175" s="16">
        <f t="shared" si="127"/>
        <v>0</v>
      </c>
      <c r="K175" s="16">
        <f t="shared" si="127"/>
        <v>0</v>
      </c>
      <c r="L175" s="16">
        <f t="shared" si="127"/>
        <v>0</v>
      </c>
      <c r="M175" s="16">
        <f t="shared" si="127"/>
        <v>0</v>
      </c>
      <c r="N175" s="16">
        <f t="shared" si="127"/>
        <v>0</v>
      </c>
      <c r="O175" s="16">
        <f t="shared" si="127"/>
        <v>-9.3424903053878392</v>
      </c>
      <c r="P175" s="16">
        <f t="shared" si="127"/>
        <v>-65.618149733952336</v>
      </c>
      <c r="Q175" s="16">
        <f t="shared" si="127"/>
        <v>-93.992047257774828</v>
      </c>
      <c r="R175" s="16">
        <f t="shared" si="127"/>
        <v>-172.58913525776214</v>
      </c>
      <c r="S175" s="16">
        <f t="shared" si="127"/>
        <v>-172.58913525776214</v>
      </c>
      <c r="U175" s="16">
        <f>'CSP5'!$A$189</f>
        <v>3501</v>
      </c>
      <c r="V175" s="16">
        <f>V174</f>
        <v>-37.742187999999999</v>
      </c>
      <c r="W175" s="16">
        <f t="shared" ref="W175:AM175" si="128">W174</f>
        <v>-37.742187999999999</v>
      </c>
      <c r="X175" s="16">
        <f t="shared" si="128"/>
        <v>-37.742187999999999</v>
      </c>
      <c r="Y175" s="16">
        <f t="shared" si="128"/>
        <v>-37.742187999999999</v>
      </c>
      <c r="Z175" s="16">
        <f t="shared" si="128"/>
        <v>-37.742187999999999</v>
      </c>
      <c r="AA175" s="16">
        <f t="shared" si="128"/>
        <v>-37.742187999999999</v>
      </c>
      <c r="AB175" s="16">
        <f t="shared" si="128"/>
        <v>-37.742187999999999</v>
      </c>
      <c r="AC175" s="16">
        <f t="shared" si="128"/>
        <v>-37.742187999999999</v>
      </c>
      <c r="AD175" s="16">
        <f t="shared" si="128"/>
        <v>-37.742187999999999</v>
      </c>
      <c r="AE175" s="16">
        <f t="shared" si="128"/>
        <v>-37.742187999999999</v>
      </c>
      <c r="AF175" s="16">
        <f t="shared" si="128"/>
        <v>-37.742187999999999</v>
      </c>
      <c r="AG175" s="16">
        <f t="shared" si="128"/>
        <v>-37.742187999999999</v>
      </c>
      <c r="AH175" s="16">
        <f t="shared" si="128"/>
        <v>-37.742187999999999</v>
      </c>
      <c r="AI175" s="16">
        <f t="shared" si="128"/>
        <v>-37.742187999999999</v>
      </c>
      <c r="AJ175" s="16">
        <f t="shared" si="128"/>
        <v>-37.742187999999999</v>
      </c>
      <c r="AK175" s="16">
        <f t="shared" si="128"/>
        <v>-37.742187999999999</v>
      </c>
      <c r="AL175" s="16">
        <f t="shared" si="128"/>
        <v>-37.742187999999999</v>
      </c>
      <c r="AM175" s="16">
        <f t="shared" si="128"/>
        <v>-37.742187999999999</v>
      </c>
    </row>
  </sheetData>
  <mergeCells count="15"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workbookViewId="0">
      <selection activeCell="AO13" sqref="AO13"/>
    </sheetView>
  </sheetViews>
  <sheetFormatPr defaultColWidth="9.140625" defaultRowHeight="15" x14ac:dyDescent="0.25"/>
  <cols>
    <col min="1" max="1" width="5" style="7" bestFit="1" customWidth="1"/>
    <col min="2" max="2" width="5.42578125" style="7" bestFit="1" customWidth="1"/>
    <col min="3" max="19" width="5" style="7" bestFit="1" customWidth="1"/>
    <col min="20" max="20" width="9.140625" style="7"/>
    <col min="21" max="21" width="5" style="7" bestFit="1" customWidth="1"/>
    <col min="22" max="22" width="5.42578125" style="7" bestFit="1" customWidth="1"/>
    <col min="23" max="30" width="3" style="7" bestFit="1" customWidth="1"/>
    <col min="31" max="39" width="4" style="7" bestFit="1" customWidth="1"/>
    <col min="40" max="16384" width="9.140625" style="7"/>
  </cols>
  <sheetData>
    <row r="1" spans="1:39" x14ac:dyDescent="0.25">
      <c r="A1" s="55" t="s">
        <v>1109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x14ac:dyDescent="0.25">
      <c r="A2" s="17"/>
      <c r="B2" s="51" t="s">
        <v>1130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U2" s="17"/>
      <c r="V2" s="51" t="s">
        <v>1140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13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13">
        <f>'CSP5'!$S$168</f>
        <v>141</v>
      </c>
      <c r="U4" s="3" t="str">
        <f>'CSP5'!$A$168</f>
        <v>RPM</v>
      </c>
      <c r="V4" s="13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13">
        <f>'CSP5'!$S$168</f>
        <v>141</v>
      </c>
    </row>
    <row r="5" spans="1:39" s="5" customFormat="1" x14ac:dyDescent="0.25">
      <c r="A5" s="16">
        <f>'CSP5'!$A$169</f>
        <v>619</v>
      </c>
      <c r="B5" s="16">
        <f>B6</f>
        <v>1.9701090000000001</v>
      </c>
      <c r="C5" s="16">
        <f t="shared" ref="C5:S5" si="0">C6</f>
        <v>1.9701090000000001</v>
      </c>
      <c r="D5" s="16">
        <f t="shared" si="0"/>
        <v>1.9701090000000001</v>
      </c>
      <c r="E5" s="16">
        <f t="shared" si="0"/>
        <v>1.9701090000000001</v>
      </c>
      <c r="F5" s="16">
        <f t="shared" si="0"/>
        <v>2.9891299999999998</v>
      </c>
      <c r="G5" s="16">
        <f t="shared" si="0"/>
        <v>2.9891299999999998</v>
      </c>
      <c r="H5" s="16">
        <f t="shared" si="0"/>
        <v>5.0271739999999996</v>
      </c>
      <c r="I5" s="16">
        <f t="shared" si="0"/>
        <v>5.0271739999999996</v>
      </c>
      <c r="J5" s="16">
        <f t="shared" si="0"/>
        <v>5.9782609999999998</v>
      </c>
      <c r="K5" s="16">
        <f t="shared" si="0"/>
        <v>8.0163049999999991</v>
      </c>
      <c r="L5" s="16">
        <f t="shared" si="0"/>
        <v>8.0163049999999991</v>
      </c>
      <c r="M5" s="16">
        <f t="shared" si="0"/>
        <v>8.0163049999999991</v>
      </c>
      <c r="N5" s="16">
        <f t="shared" si="0"/>
        <v>4.2798910000000001</v>
      </c>
      <c r="O5" s="16">
        <f t="shared" si="0"/>
        <v>4.2798910000000001</v>
      </c>
      <c r="P5" s="16">
        <f t="shared" si="0"/>
        <v>4.2798910000000001</v>
      </c>
      <c r="Q5" s="16">
        <f t="shared" si="0"/>
        <v>4.2798910000000001</v>
      </c>
      <c r="R5" s="16">
        <f t="shared" si="0"/>
        <v>4.2798910000000001</v>
      </c>
      <c r="S5" s="16">
        <f t="shared" si="0"/>
        <v>4.2798910000000001</v>
      </c>
      <c r="U5" s="16">
        <f>'CSP5'!$A$169</f>
        <v>619</v>
      </c>
      <c r="V5" s="16">
        <f>V6</f>
        <v>9.8505607608719892</v>
      </c>
      <c r="W5" s="16">
        <f t="shared" ref="W5:AM5" si="1">W6</f>
        <v>9.8505607608719892</v>
      </c>
      <c r="X5" s="16">
        <f t="shared" si="1"/>
        <v>18.342420181158644</v>
      </c>
      <c r="Y5" s="16">
        <f t="shared" si="1"/>
        <v>20.040792065215975</v>
      </c>
      <c r="Z5" s="16">
        <f t="shared" si="1"/>
        <v>20.040792065215975</v>
      </c>
      <c r="AA5" s="16">
        <f t="shared" si="1"/>
        <v>22.574276229281391</v>
      </c>
      <c r="AB5" s="16">
        <f t="shared" si="1"/>
        <v>25.135910217391967</v>
      </c>
      <c r="AC5" s="16">
        <f t="shared" si="1"/>
        <v>25.135910217391967</v>
      </c>
      <c r="AD5" s="16">
        <f t="shared" si="1"/>
        <v>25.135910217391967</v>
      </c>
      <c r="AE5" s="16">
        <f t="shared" si="1"/>
        <v>25.135910217391967</v>
      </c>
      <c r="AF5" s="16">
        <f t="shared" si="1"/>
        <v>25.135910217391967</v>
      </c>
      <c r="AG5" s="16">
        <f t="shared" si="1"/>
        <v>25.135910217391967</v>
      </c>
      <c r="AH5" s="16">
        <f t="shared" si="1"/>
        <v>110.05452608695987</v>
      </c>
      <c r="AI5" s="16">
        <f t="shared" si="1"/>
        <v>110.05452608695991</v>
      </c>
      <c r="AJ5" s="16">
        <f t="shared" si="1"/>
        <v>110.05452608695991</v>
      </c>
      <c r="AK5" s="16">
        <f t="shared" si="1"/>
        <v>110.05452608696005</v>
      </c>
      <c r="AL5" s="16">
        <f t="shared" si="1"/>
        <v>110.05452608695974</v>
      </c>
      <c r="AM5" s="16">
        <f t="shared" si="1"/>
        <v>110.05452608695974</v>
      </c>
    </row>
    <row r="6" spans="1:39" s="5" customFormat="1" x14ac:dyDescent="0.25">
      <c r="A6" s="8">
        <f>'CSP5'!$A$170</f>
        <v>620</v>
      </c>
      <c r="B6" s="16">
        <f>C6</f>
        <v>1.9701090000000001</v>
      </c>
      <c r="C6" s="5">
        <f>MIN('CSP5'!C66,'Pilot Injection'!W6,W56,W81)</f>
        <v>1.9701090000000001</v>
      </c>
      <c r="D6" s="5">
        <f>MIN('CSP5'!D66,'Pilot Injection'!X6)</f>
        <v>1.9701090000000001</v>
      </c>
      <c r="E6" s="5">
        <f>MIN('CSP5'!E66,'Pilot Injection'!Y6)</f>
        <v>1.9701090000000001</v>
      </c>
      <c r="F6" s="5">
        <f>MIN('CSP5'!F66,'Pilot Injection'!Z6)</f>
        <v>2.9891299999999998</v>
      </c>
      <c r="G6" s="5">
        <f>MIN('CSP5'!G66,'Pilot Injection'!AA6)</f>
        <v>2.9891299999999998</v>
      </c>
      <c r="H6" s="5">
        <f>MIN('CSP5'!H66,'Pilot Injection'!AB6)</f>
        <v>5.0271739999999996</v>
      </c>
      <c r="I6" s="5">
        <f>MIN('CSP5'!I66,'Pilot Injection'!AC6)</f>
        <v>5.0271739999999996</v>
      </c>
      <c r="J6" s="5">
        <f>MIN('CSP5'!J66,'Pilot Injection'!AD6)</f>
        <v>5.9782609999999998</v>
      </c>
      <c r="K6" s="5">
        <f>MIN('CSP5'!K66,'Pilot Injection'!AE6)</f>
        <v>8.0163049999999991</v>
      </c>
      <c r="L6" s="5">
        <f>MIN('CSP5'!L66,'Pilot Injection'!AF6)</f>
        <v>8.0163049999999991</v>
      </c>
      <c r="M6" s="5">
        <f>MIN('CSP5'!M66,'Pilot Injection'!AG6)</f>
        <v>8.0163049999999991</v>
      </c>
      <c r="N6" s="5">
        <f>MIN('CSP5'!N66,'Pilot Injection'!AH6)</f>
        <v>4.2798910000000001</v>
      </c>
      <c r="O6" s="5">
        <f>MIN('CSP5'!O66,'Pilot Injection'!AI6)</f>
        <v>4.2798910000000001</v>
      </c>
      <c r="P6" s="5">
        <f>MIN('CSP5'!P66,'Pilot Injection'!AJ6)</f>
        <v>4.2798910000000001</v>
      </c>
      <c r="Q6" s="5">
        <f>MIN('CSP5'!Q66,'Pilot Injection'!AK6)</f>
        <v>4.2798910000000001</v>
      </c>
      <c r="R6" s="5">
        <f>MIN('CSP5'!R66,'Pilot Injection'!AL6)</f>
        <v>4.2798910000000001</v>
      </c>
      <c r="S6" s="16">
        <f>R6</f>
        <v>4.2798910000000001</v>
      </c>
      <c r="U6" s="8">
        <f>'CSP5'!$A$170</f>
        <v>620</v>
      </c>
      <c r="V6" s="16">
        <f>W6</f>
        <v>9.8505607608719892</v>
      </c>
      <c r="W6" s="5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9.8505607608719892</v>
      </c>
      <c r="X6" s="5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18.342420181158644</v>
      </c>
      <c r="Y6" s="5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20.040792065215975</v>
      </c>
      <c r="Z6" s="5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20.040792065215975</v>
      </c>
      <c r="AA6" s="5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22.574276229281391</v>
      </c>
      <c r="AB6" s="5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25.135910217391967</v>
      </c>
      <c r="AC6" s="5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25.135910217391967</v>
      </c>
      <c r="AD6" s="5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25.135910217391967</v>
      </c>
      <c r="AE6" s="5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25.135910217391967</v>
      </c>
      <c r="AF6" s="5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25.135910217391967</v>
      </c>
      <c r="AG6" s="5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25.135910217391967</v>
      </c>
      <c r="AH6" s="5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110.05452608695987</v>
      </c>
      <c r="AI6" s="5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110.05452608695991</v>
      </c>
      <c r="AJ6" s="5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110.05452608695991</v>
      </c>
      <c r="AK6" s="5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110.05452608696005</v>
      </c>
      <c r="AL6" s="5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110.05452608695974</v>
      </c>
      <c r="AM6" s="16">
        <f>AL6</f>
        <v>110.05452608695974</v>
      </c>
    </row>
    <row r="7" spans="1:39" s="5" customFormat="1" x14ac:dyDescent="0.25">
      <c r="A7" s="8">
        <f>'CSP5'!$A$171</f>
        <v>650</v>
      </c>
      <c r="B7" s="16">
        <f t="shared" ref="B7:B24" si="2">C7</f>
        <v>1.9701090000000001</v>
      </c>
      <c r="C7" s="5">
        <f>MIN('CSP5'!C67,'Pilot Injection'!W7)</f>
        <v>1.9701090000000001</v>
      </c>
      <c r="D7" s="5">
        <f>MIN('CSP5'!D67,'Pilot Injection'!X7)</f>
        <v>1.9701090000000001</v>
      </c>
      <c r="E7" s="5">
        <f>MIN('CSP5'!E67,'Pilot Injection'!Y7)</f>
        <v>1.9701090000000001</v>
      </c>
      <c r="F7" s="5">
        <f>MIN('CSP5'!F67,'Pilot Injection'!Z7)</f>
        <v>2.9891299999999998</v>
      </c>
      <c r="G7" s="5">
        <f>MIN('CSP5'!G67,'Pilot Injection'!AA7)</f>
        <v>4.0081519999999999</v>
      </c>
      <c r="H7" s="5">
        <f>MIN('CSP5'!H67,'Pilot Injection'!AB7)</f>
        <v>5.0271739999999996</v>
      </c>
      <c r="I7" s="5">
        <f>MIN('CSP5'!I67,'Pilot Injection'!AC7)</f>
        <v>5.0271739999999996</v>
      </c>
      <c r="J7" s="5">
        <f>MIN('CSP5'!J67,'Pilot Injection'!AD7)</f>
        <v>5.0271739999999996</v>
      </c>
      <c r="K7" s="5">
        <f>MIN('CSP5'!K67,'Pilot Injection'!AE7)</f>
        <v>4.211957</v>
      </c>
      <c r="L7" s="5">
        <f>MIN('CSP5'!L67,'Pilot Injection'!AF7)</f>
        <v>4.4157609999999998</v>
      </c>
      <c r="M7" s="5">
        <f>MIN('CSP5'!M67,'Pilot Injection'!AG7)</f>
        <v>4.4157609999999998</v>
      </c>
      <c r="N7" s="5">
        <f>MIN('CSP5'!N67,'Pilot Injection'!AH7)</f>
        <v>4.4157609999999998</v>
      </c>
      <c r="O7" s="5">
        <f>MIN('CSP5'!O67,'Pilot Injection'!AI7)</f>
        <v>4.2798910000000001</v>
      </c>
      <c r="P7" s="5">
        <f>MIN('CSP5'!P67,'Pilot Injection'!AJ7)</f>
        <v>4.2798910000000001</v>
      </c>
      <c r="Q7" s="5">
        <f>MIN('CSP5'!Q67,'Pilot Injection'!AK7)</f>
        <v>4.2798910000000001</v>
      </c>
      <c r="R7" s="5">
        <f>MIN('CSP5'!R67,'Pilot Injection'!AL7)</f>
        <v>4.2798910000000001</v>
      </c>
      <c r="S7" s="16">
        <f t="shared" ref="S7:S24" si="3">R7</f>
        <v>4.2798910000000001</v>
      </c>
      <c r="U7" s="8">
        <f>'CSP5'!$A$171</f>
        <v>650</v>
      </c>
      <c r="V7" s="16">
        <f t="shared" ref="V7:V24" si="4">W7</f>
        <v>9.8505607608719892</v>
      </c>
      <c r="W7" s="5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9.8505607608719892</v>
      </c>
      <c r="X7" s="5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18.342420181158644</v>
      </c>
      <c r="Y7" s="5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20.040792065215975</v>
      </c>
      <c r="Z7" s="5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20.040792065215975</v>
      </c>
      <c r="AA7" s="5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22.574276229281388</v>
      </c>
      <c r="AB7" s="5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25.135910217391963</v>
      </c>
      <c r="AC7" s="5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25.135910217391974</v>
      </c>
      <c r="AD7" s="5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25.135910217391974</v>
      </c>
      <c r="AE7" s="5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25.135910217391967</v>
      </c>
      <c r="AF7" s="5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25.135910217391974</v>
      </c>
      <c r="AG7" s="5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25.135910217391967</v>
      </c>
      <c r="AH7" s="5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110.05452608695987</v>
      </c>
      <c r="AI7" s="5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110.05452608695984</v>
      </c>
      <c r="AJ7" s="5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110.05452608695981</v>
      </c>
      <c r="AK7" s="5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110.05452608695985</v>
      </c>
      <c r="AL7" s="5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110.05452608695985</v>
      </c>
      <c r="AM7" s="16">
        <f t="shared" ref="AM7:AM24" si="5">AL7</f>
        <v>110.05452608695985</v>
      </c>
    </row>
    <row r="8" spans="1:39" s="5" customFormat="1" x14ac:dyDescent="0.25">
      <c r="A8" s="8">
        <f>'CSP5'!$A$172</f>
        <v>800</v>
      </c>
      <c r="B8" s="16">
        <f t="shared" si="2"/>
        <v>1.9701090000000001</v>
      </c>
      <c r="C8" s="5">
        <f>MIN('CSP5'!C68,'Pilot Injection'!W8)</f>
        <v>1.9701090000000001</v>
      </c>
      <c r="D8" s="5">
        <f>MIN('CSP5'!D68,'Pilot Injection'!X8)</f>
        <v>1.9701090000000001</v>
      </c>
      <c r="E8" s="5">
        <f>MIN('CSP5'!E68,'Pilot Injection'!Y8)</f>
        <v>2.5135869999999998</v>
      </c>
      <c r="F8" s="5">
        <f>MIN('CSP5'!F68,'Pilot Injection'!Z8)</f>
        <v>3.6684779999999999</v>
      </c>
      <c r="G8" s="5">
        <f>MIN('CSP5'!G68,'Pilot Injection'!AA8)</f>
        <v>3.6684779999999999</v>
      </c>
      <c r="H8" s="5">
        <f>MIN('CSP5'!H68,'Pilot Injection'!AB8)</f>
        <v>5.0271739999999996</v>
      </c>
      <c r="I8" s="5">
        <f>MIN('CSP5'!I68,'Pilot Injection'!AC8)</f>
        <v>5.0271739999999996</v>
      </c>
      <c r="J8" s="5">
        <f>MIN('CSP5'!J68,'Pilot Injection'!AD8)</f>
        <v>5.0271739999999996</v>
      </c>
      <c r="K8" s="5">
        <f>MIN('CSP5'!K68,'Pilot Injection'!AE8)</f>
        <v>4.0081519999999999</v>
      </c>
      <c r="L8" s="5">
        <f>MIN('CSP5'!L68,'Pilot Injection'!AF8)</f>
        <v>4.8233699999999997</v>
      </c>
      <c r="M8" s="5">
        <f>MIN('CSP5'!M68,'Pilot Injection'!AG8)</f>
        <v>5.2309780000000003</v>
      </c>
      <c r="N8" s="5">
        <f>MIN('CSP5'!N68,'Pilot Injection'!AH8)</f>
        <v>5.2309780000000003</v>
      </c>
      <c r="O8" s="5">
        <f>MIN('CSP5'!O68,'Pilot Injection'!AI8)</f>
        <v>3.6684779999999999</v>
      </c>
      <c r="P8" s="5">
        <f>MIN('CSP5'!P68,'Pilot Injection'!AJ8)</f>
        <v>3.6684779999999999</v>
      </c>
      <c r="Q8" s="5">
        <f>MIN('CSP5'!Q68,'Pilot Injection'!AK8)</f>
        <v>3.6684779999999999</v>
      </c>
      <c r="R8" s="5">
        <f>MIN('CSP5'!R68,'Pilot Injection'!AL8)</f>
        <v>3.6684779999999999</v>
      </c>
      <c r="S8" s="16">
        <f t="shared" si="3"/>
        <v>3.6684779999999999</v>
      </c>
      <c r="U8" s="8">
        <f>'CSP5'!$A$172</f>
        <v>800</v>
      </c>
      <c r="V8" s="16">
        <f t="shared" si="4"/>
        <v>9.8505607608719892</v>
      </c>
      <c r="W8" s="5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9.8505607608719892</v>
      </c>
      <c r="X8" s="5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18.342420181158648</v>
      </c>
      <c r="Y8" s="5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20.040792065215975</v>
      </c>
      <c r="Z8" s="5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20.040792065215975</v>
      </c>
      <c r="AA8" s="5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22.574276229281381</v>
      </c>
      <c r="AB8" s="5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25.135910217391967</v>
      </c>
      <c r="AC8" s="5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25.135910217391967</v>
      </c>
      <c r="AD8" s="5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25.135910217391967</v>
      </c>
      <c r="AE8" s="5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25.135910217391974</v>
      </c>
      <c r="AF8" s="5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25.135910217391967</v>
      </c>
      <c r="AG8" s="5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25.135910217391967</v>
      </c>
      <c r="AH8" s="5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110.05452608695987</v>
      </c>
      <c r="AI8" s="5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110.05452608695985</v>
      </c>
      <c r="AJ8" s="5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110.05452608695978</v>
      </c>
      <c r="AK8" s="5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110.05452608695992</v>
      </c>
      <c r="AL8" s="5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110.05452608695992</v>
      </c>
      <c r="AM8" s="16">
        <f t="shared" si="5"/>
        <v>110.05452608695992</v>
      </c>
    </row>
    <row r="9" spans="1:39" s="5" customFormat="1" x14ac:dyDescent="0.25">
      <c r="A9" s="8">
        <f>'CSP5'!$A$173</f>
        <v>1000</v>
      </c>
      <c r="B9" s="16">
        <f t="shared" si="2"/>
        <v>1.9701090000000001</v>
      </c>
      <c r="C9" s="5">
        <f>MIN('CSP5'!C69,'Pilot Injection'!W9)</f>
        <v>1.9701090000000001</v>
      </c>
      <c r="D9" s="5">
        <f>MIN('CSP5'!D69,'Pilot Injection'!X9)</f>
        <v>3.6005440000000002</v>
      </c>
      <c r="E9" s="5">
        <f>MIN('CSP5'!E69,'Pilot Injection'!Y9)</f>
        <v>3.6005440000000002</v>
      </c>
      <c r="F9" s="5">
        <f>MIN('CSP5'!F69,'Pilot Injection'!Z9)</f>
        <v>3.6005440000000002</v>
      </c>
      <c r="G9" s="5">
        <f>MIN('CSP5'!G69,'Pilot Injection'!AA9)</f>
        <v>3.6005440000000002</v>
      </c>
      <c r="H9" s="5">
        <f>MIN('CSP5'!H69,'Pilot Injection'!AB9)</f>
        <v>5.0271739999999996</v>
      </c>
      <c r="I9" s="5">
        <f>MIN('CSP5'!I69,'Pilot Injection'!AC9)</f>
        <v>5.0271739999999996</v>
      </c>
      <c r="J9" s="5">
        <f>MIN('CSP5'!J69,'Pilot Injection'!AD9)</f>
        <v>5.0271739999999996</v>
      </c>
      <c r="K9" s="5">
        <f>MIN('CSP5'!K69,'Pilot Injection'!AE9)</f>
        <v>5.0271739999999996</v>
      </c>
      <c r="L9" s="5">
        <f>MIN('CSP5'!L69,'Pilot Injection'!AF9)</f>
        <v>5.774457</v>
      </c>
      <c r="M9" s="5">
        <f>MIN('CSP5'!M69,'Pilot Injection'!AG9)</f>
        <v>5.9782609999999998</v>
      </c>
      <c r="N9" s="5">
        <f>MIN('CSP5'!N69,'Pilot Injection'!AH9)</f>
        <v>5.9782609999999998</v>
      </c>
      <c r="O9" s="5">
        <f>MIN('CSP5'!O69,'Pilot Injection'!AI9)</f>
        <v>3.8043480000000001</v>
      </c>
      <c r="P9" s="5">
        <f>MIN('CSP5'!P69,'Pilot Injection'!AJ9)</f>
        <v>3.8043480000000001</v>
      </c>
      <c r="Q9" s="5">
        <f>MIN('CSP5'!Q69,'Pilot Injection'!AK9)</f>
        <v>3.8043480000000001</v>
      </c>
      <c r="R9" s="5">
        <f>MIN('CSP5'!R69,'Pilot Injection'!AL9)</f>
        <v>3.8043480000000001</v>
      </c>
      <c r="S9" s="16">
        <f t="shared" si="3"/>
        <v>3.8043480000000001</v>
      </c>
      <c r="U9" s="8">
        <f>'CSP5'!$A$173</f>
        <v>1000</v>
      </c>
      <c r="V9" s="16">
        <f t="shared" si="4"/>
        <v>9.8505607608719892</v>
      </c>
      <c r="W9" s="5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9.8505607608719892</v>
      </c>
      <c r="X9" s="5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18.342420181158648</v>
      </c>
      <c r="Y9" s="5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20.040792065215975</v>
      </c>
      <c r="Z9" s="5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20.040792065215975</v>
      </c>
      <c r="AA9" s="5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22.574276229281381</v>
      </c>
      <c r="AB9" s="5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25.135910217391967</v>
      </c>
      <c r="AC9" s="5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25.135910217391967</v>
      </c>
      <c r="AD9" s="5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25.135910217391967</v>
      </c>
      <c r="AE9" s="5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25.135910217391974</v>
      </c>
      <c r="AF9" s="5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25.135910217391967</v>
      </c>
      <c r="AG9" s="5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25.135910217391967</v>
      </c>
      <c r="AH9" s="5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110.05452608695987</v>
      </c>
      <c r="AI9" s="5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110.05452608695985</v>
      </c>
      <c r="AJ9" s="5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110.05452608695978</v>
      </c>
      <c r="AK9" s="5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110.05452608695992</v>
      </c>
      <c r="AL9" s="5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110.05452608695992</v>
      </c>
      <c r="AM9" s="16">
        <f t="shared" si="5"/>
        <v>110.05452608695992</v>
      </c>
    </row>
    <row r="10" spans="1:39" s="5" customFormat="1" x14ac:dyDescent="0.25">
      <c r="A10" s="8">
        <f>'CSP5'!$A$174</f>
        <v>1200</v>
      </c>
      <c r="B10" s="16">
        <f t="shared" si="2"/>
        <v>1.9701090000000001</v>
      </c>
      <c r="C10" s="5">
        <f>MIN('CSP5'!C70,'Pilot Injection'!W10)</f>
        <v>1.9701090000000001</v>
      </c>
      <c r="D10" s="5">
        <f>MIN('CSP5'!D70,'Pilot Injection'!X10)</f>
        <v>2.9891299999999998</v>
      </c>
      <c r="E10" s="5">
        <f>MIN('CSP5'!E70,'Pilot Injection'!Y10)</f>
        <v>3.6684779999999999</v>
      </c>
      <c r="F10" s="5">
        <f>MIN('CSP5'!F70,'Pilot Injection'!Z10)</f>
        <v>4.0081519999999999</v>
      </c>
      <c r="G10" s="5">
        <f>MIN('CSP5'!G70,'Pilot Injection'!AA10)</f>
        <v>4.0081519999999999</v>
      </c>
      <c r="H10" s="5">
        <f>MIN('CSP5'!H70,'Pilot Injection'!AB10)</f>
        <v>4.4836960000000001</v>
      </c>
      <c r="I10" s="5">
        <f>MIN('CSP5'!I70,'Pilot Injection'!AC10)</f>
        <v>4.4836960000000001</v>
      </c>
      <c r="J10" s="5">
        <f>MIN('CSP5'!J70,'Pilot Injection'!AD10)</f>
        <v>5.0271739999999996</v>
      </c>
      <c r="K10" s="5">
        <f>MIN('CSP5'!K70,'Pilot Injection'!AE10)</f>
        <v>5.0271739999999996</v>
      </c>
      <c r="L10" s="5">
        <f>MIN('CSP5'!L70,'Pilot Injection'!AF10)</f>
        <v>5.9782609999999998</v>
      </c>
      <c r="M10" s="5">
        <f>MIN('CSP5'!M70,'Pilot Injection'!AG10)</f>
        <v>5.9782609999999998</v>
      </c>
      <c r="N10" s="5">
        <f>MIN('CSP5'!N70,'Pilot Injection'!AH10)</f>
        <v>5.9782609999999998</v>
      </c>
      <c r="O10" s="5">
        <f>MIN('CSP5'!O70,'Pilot Injection'!AI10)</f>
        <v>5.9782609999999998</v>
      </c>
      <c r="P10" s="5">
        <f>MIN('CSP5'!P70,'Pilot Injection'!AJ10)</f>
        <v>5.9782609999999998</v>
      </c>
      <c r="Q10" s="5">
        <f>MIN('CSP5'!Q70,'Pilot Injection'!AK10)</f>
        <v>5.9782609999999998</v>
      </c>
      <c r="R10" s="5">
        <f>MIN('CSP5'!R70,'Pilot Injection'!AL10)</f>
        <v>5.9782609999999998</v>
      </c>
      <c r="S10" s="16">
        <f t="shared" si="3"/>
        <v>5.9782609999999998</v>
      </c>
      <c r="U10" s="8">
        <f>'CSP5'!$A$174</f>
        <v>1200</v>
      </c>
      <c r="V10" s="16">
        <f t="shared" si="4"/>
        <v>9.8505607608719892</v>
      </c>
      <c r="W10" s="5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9.8505607608719892</v>
      </c>
      <c r="X10" s="5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18.342420181158648</v>
      </c>
      <c r="Y10" s="5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20.040792065215975</v>
      </c>
      <c r="Z10" s="5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20.040792065215975</v>
      </c>
      <c r="AA10" s="5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22.574276229281381</v>
      </c>
      <c r="AB10" s="5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25.135910217391967</v>
      </c>
      <c r="AC10" s="5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25.135910217391967</v>
      </c>
      <c r="AD10" s="5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25.135910217391967</v>
      </c>
      <c r="AE10" s="5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25.135910217391974</v>
      </c>
      <c r="AF10" s="5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25.135910217391967</v>
      </c>
      <c r="AG10" s="5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25.135910217391967</v>
      </c>
      <c r="AH10" s="5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49.932144891303942</v>
      </c>
      <c r="AI10" s="5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49.932144891303935</v>
      </c>
      <c r="AJ10" s="5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49.932144891303935</v>
      </c>
      <c r="AK10" s="5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49.932144891303935</v>
      </c>
      <c r="AL10" s="5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49.932144891303935</v>
      </c>
      <c r="AM10" s="16">
        <f t="shared" si="5"/>
        <v>49.932144891303935</v>
      </c>
    </row>
    <row r="11" spans="1:39" s="5" customFormat="1" x14ac:dyDescent="0.25">
      <c r="A11" s="8">
        <f>'CSP5'!$A$175</f>
        <v>1400</v>
      </c>
      <c r="B11" s="16">
        <f t="shared" si="2"/>
        <v>1.9701090000000001</v>
      </c>
      <c r="C11" s="5">
        <f>MIN('CSP5'!C71,'Pilot Injection'!W11)</f>
        <v>1.9701090000000001</v>
      </c>
      <c r="D11" s="5">
        <f>MIN('CSP5'!D71,'Pilot Injection'!X11)</f>
        <v>2.3097829999999999</v>
      </c>
      <c r="E11" s="5">
        <f>MIN('CSP5'!E71,'Pilot Injection'!Y11)</f>
        <v>3.1929349999999999</v>
      </c>
      <c r="F11" s="5">
        <f>MIN('CSP5'!F71,'Pilot Injection'!Z11)</f>
        <v>3.5326089999999999</v>
      </c>
      <c r="G11" s="5">
        <f>MIN('CSP5'!G71,'Pilot Injection'!AA11)</f>
        <v>4.0081519999999999</v>
      </c>
      <c r="H11" s="5">
        <f>MIN('CSP5'!H71,'Pilot Injection'!AB11)</f>
        <v>4.2798910000000001</v>
      </c>
      <c r="I11" s="5">
        <f>MIN('CSP5'!I71,'Pilot Injection'!AC11)</f>
        <v>4.2798910000000001</v>
      </c>
      <c r="J11" s="5">
        <f>MIN('CSP5'!J71,'Pilot Injection'!AD11)</f>
        <v>4.0760870000000002</v>
      </c>
      <c r="K11" s="5">
        <f>MIN('CSP5'!K71,'Pilot Injection'!AE11)</f>
        <v>4.8233699999999997</v>
      </c>
      <c r="L11" s="5">
        <f>MIN('CSP5'!L71,'Pilot Injection'!AF11)</f>
        <v>6.9972830000000004</v>
      </c>
      <c r="M11" s="5">
        <f>MIN('CSP5'!M71,'Pilot Injection'!AG11)</f>
        <v>9.1032609999999998</v>
      </c>
      <c r="N11" s="5">
        <f>MIN('CSP5'!N71,'Pilot Injection'!AH11)</f>
        <v>9.9864130000000007</v>
      </c>
      <c r="O11" s="5">
        <f>MIN('CSP5'!O71,'Pilot Injection'!AI11)</f>
        <v>10.190218</v>
      </c>
      <c r="P11" s="5">
        <f>MIN('CSP5'!P71,'Pilot Injection'!AJ11)</f>
        <v>10.394022</v>
      </c>
      <c r="Q11" s="5">
        <f>MIN('CSP5'!Q71,'Pilot Injection'!AK11)</f>
        <v>11.005435</v>
      </c>
      <c r="R11" s="5">
        <f>MIN('CSP5'!R71,'Pilot Injection'!AL11)</f>
        <v>11.684782999999999</v>
      </c>
      <c r="S11" s="16">
        <f t="shared" si="3"/>
        <v>11.684782999999999</v>
      </c>
      <c r="U11" s="8">
        <f>'CSP5'!$A$175</f>
        <v>1400</v>
      </c>
      <c r="V11" s="16">
        <f t="shared" si="4"/>
        <v>9.8505607608719892</v>
      </c>
      <c r="W11" s="5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9.8505607608719892</v>
      </c>
      <c r="X11" s="5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16.360987844205315</v>
      </c>
      <c r="Y11" s="5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19.248219130434641</v>
      </c>
      <c r="Z11" s="5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23.86213067934797</v>
      </c>
      <c r="AA11" s="5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25.135910217391967</v>
      </c>
      <c r="AB11" s="5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25.135910217391967</v>
      </c>
      <c r="AC11" s="5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25.135910217391967</v>
      </c>
      <c r="AD11" s="5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27.513631521739963</v>
      </c>
      <c r="AE11" s="5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31.589725543479965</v>
      </c>
      <c r="AF11" s="5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34.986470978263952</v>
      </c>
      <c r="AG11" s="5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40.081589130439944</v>
      </c>
      <c r="AH11" s="5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49.932144891303942</v>
      </c>
      <c r="AI11" s="5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49.932144891303935</v>
      </c>
      <c r="AJ11" s="5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49.932144891303935</v>
      </c>
      <c r="AK11" s="5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49.932144891303935</v>
      </c>
      <c r="AL11" s="5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49.932144891303935</v>
      </c>
      <c r="AM11" s="16">
        <f t="shared" si="5"/>
        <v>49.932144891303935</v>
      </c>
    </row>
    <row r="12" spans="1:39" s="5" customFormat="1" x14ac:dyDescent="0.25">
      <c r="A12" s="8">
        <f>'CSP5'!$A$176</f>
        <v>1550</v>
      </c>
      <c r="B12" s="16">
        <f t="shared" si="2"/>
        <v>1.9701090000000001</v>
      </c>
      <c r="C12" s="5">
        <f>MIN('CSP5'!C72,'Pilot Injection'!W12)</f>
        <v>1.9701090000000001</v>
      </c>
      <c r="D12" s="5">
        <f>MIN('CSP5'!D72,'Pilot Injection'!X12)</f>
        <v>2.3097829999999999</v>
      </c>
      <c r="E12" s="5">
        <f>MIN('CSP5'!E72,'Pilot Injection'!Y12)</f>
        <v>4.0081519999999999</v>
      </c>
      <c r="F12" s="5">
        <f>MIN('CSP5'!F72,'Pilot Injection'!Z12)</f>
        <v>4.0081519999999999</v>
      </c>
      <c r="G12" s="5">
        <f>MIN('CSP5'!G72,'Pilot Injection'!AA12)</f>
        <v>4.0081519999999999</v>
      </c>
      <c r="H12" s="5">
        <f>MIN('CSP5'!H72,'Pilot Injection'!AB12)</f>
        <v>4.4836960000000001</v>
      </c>
      <c r="I12" s="5">
        <f>MIN('CSP5'!I72,'Pilot Injection'!AC12)</f>
        <v>4.4836960000000001</v>
      </c>
      <c r="J12" s="5">
        <f>MIN('CSP5'!J72,'Pilot Injection'!AD12)</f>
        <v>4.6195649999999997</v>
      </c>
      <c r="K12" s="5">
        <f>MIN('CSP5'!K72,'Pilot Injection'!AE12)</f>
        <v>5.5027179999999998</v>
      </c>
      <c r="L12" s="5">
        <f>MIN('CSP5'!L72,'Pilot Injection'!AF12)</f>
        <v>6.5217390000000002</v>
      </c>
      <c r="M12" s="5">
        <f>MIN('CSP5'!M72,'Pilot Injection'!AG12)</f>
        <v>8.899457</v>
      </c>
      <c r="N12" s="5">
        <f>MIN('CSP5'!N72,'Pilot Injection'!AH12)</f>
        <v>11.005435</v>
      </c>
      <c r="O12" s="5">
        <f>MIN('CSP5'!O72,'Pilot Injection'!AI12)</f>
        <v>11.480978</v>
      </c>
      <c r="P12" s="5">
        <f>MIN('CSP5'!P72,'Pilot Injection'!AJ12)</f>
        <v>12.228261</v>
      </c>
      <c r="Q12" s="5">
        <f>MIN('CSP5'!Q72,'Pilot Injection'!AK12)</f>
        <v>12.975543999999999</v>
      </c>
      <c r="R12" s="5">
        <f>MIN('CSP5'!R72,'Pilot Injection'!AL12)</f>
        <v>12.975543999999999</v>
      </c>
      <c r="S12" s="16">
        <f t="shared" si="3"/>
        <v>12.975543999999999</v>
      </c>
      <c r="U12" s="8">
        <f>'CSP5'!$A$176</f>
        <v>1550</v>
      </c>
      <c r="V12" s="16">
        <f t="shared" si="4"/>
        <v>9.8505607608719892</v>
      </c>
      <c r="W12" s="5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9.8505607608719892</v>
      </c>
      <c r="X12" s="5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16.360987844205315</v>
      </c>
      <c r="Y12" s="5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19.248219130434641</v>
      </c>
      <c r="Z12" s="5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23.86213067934797</v>
      </c>
      <c r="AA12" s="5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25.135910217391967</v>
      </c>
      <c r="AB12" s="5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25.135910217391967</v>
      </c>
      <c r="AC12" s="5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25.135910217391967</v>
      </c>
      <c r="AD12" s="5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27.513631521739963</v>
      </c>
      <c r="AE12" s="5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31.589725543479965</v>
      </c>
      <c r="AF12" s="5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34.986470978263952</v>
      </c>
      <c r="AG12" s="5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40.081589130439944</v>
      </c>
      <c r="AH12" s="5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49.932144891303942</v>
      </c>
      <c r="AI12" s="5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49.932144891303935</v>
      </c>
      <c r="AJ12" s="5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49.932144891303935</v>
      </c>
      <c r="AK12" s="5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49.932144891303935</v>
      </c>
      <c r="AL12" s="5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49.932144891303935</v>
      </c>
      <c r="AM12" s="16">
        <f t="shared" si="5"/>
        <v>49.932144891303935</v>
      </c>
    </row>
    <row r="13" spans="1:39" s="5" customFormat="1" x14ac:dyDescent="0.25">
      <c r="A13" s="8">
        <f>'CSP5'!$A$177</f>
        <v>1700</v>
      </c>
      <c r="B13" s="16">
        <f t="shared" si="2"/>
        <v>1.9701090000000001</v>
      </c>
      <c r="C13" s="5">
        <f>MIN('CSP5'!C73,'Pilot Injection'!W13)</f>
        <v>1.9701090000000001</v>
      </c>
      <c r="D13" s="5">
        <f>MIN('CSP5'!D73,'Pilot Injection'!X13)</f>
        <v>2.3097829999999999</v>
      </c>
      <c r="E13" s="5">
        <f>MIN('CSP5'!E73,'Pilot Injection'!Y13)</f>
        <v>4.0081519999999999</v>
      </c>
      <c r="F13" s="5">
        <f>MIN('CSP5'!F73,'Pilot Injection'!Z13)</f>
        <v>4.0760870000000002</v>
      </c>
      <c r="G13" s="5">
        <f>MIN('CSP5'!G73,'Pilot Injection'!AA13)</f>
        <v>4.0081519999999999</v>
      </c>
      <c r="H13" s="5">
        <f>MIN('CSP5'!H73,'Pilot Injection'!AB13)</f>
        <v>4.4836960000000001</v>
      </c>
      <c r="I13" s="5">
        <f>MIN('CSP5'!I73,'Pilot Injection'!AC13)</f>
        <v>4.8233699999999997</v>
      </c>
      <c r="J13" s="5">
        <f>MIN('CSP5'!J73,'Pilot Injection'!AD13)</f>
        <v>5.9782609999999998</v>
      </c>
      <c r="K13" s="5">
        <f>MIN('CSP5'!K73,'Pilot Injection'!AE13)</f>
        <v>8.6277179999999998</v>
      </c>
      <c r="L13" s="5">
        <f>MIN('CSP5'!L73,'Pilot Injection'!AF13)</f>
        <v>9.9864130000000007</v>
      </c>
      <c r="M13" s="5">
        <f>MIN('CSP5'!M73,'Pilot Injection'!AG13)</f>
        <v>11.277174</v>
      </c>
      <c r="N13" s="5">
        <f>MIN('CSP5'!N73,'Pilot Injection'!AH13)</f>
        <v>12.228261</v>
      </c>
      <c r="O13" s="5">
        <f>MIN('CSP5'!O73,'Pilot Injection'!AI13)</f>
        <v>13.519022</v>
      </c>
      <c r="P13" s="5">
        <f>MIN('CSP5'!P73,'Pilot Injection'!AJ13)</f>
        <v>14.198370000000001</v>
      </c>
      <c r="Q13" s="5">
        <f>MIN('CSP5'!Q73,'Pilot Injection'!AK13)</f>
        <v>13.994566000000001</v>
      </c>
      <c r="R13" s="5">
        <f>MIN('CSP5'!R73,'Pilot Injection'!AL13)</f>
        <v>13.994566000000001</v>
      </c>
      <c r="S13" s="16">
        <f t="shared" si="3"/>
        <v>13.994566000000001</v>
      </c>
      <c r="U13" s="8">
        <f>'CSP5'!$A$177</f>
        <v>1700</v>
      </c>
      <c r="V13" s="16">
        <f t="shared" si="4"/>
        <v>9.8505607608719892</v>
      </c>
      <c r="W13" s="5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9.8505607608719892</v>
      </c>
      <c r="X13" s="5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16.360987844205315</v>
      </c>
      <c r="Y13" s="5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19.248219130434641</v>
      </c>
      <c r="Z13" s="5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23.86213067934797</v>
      </c>
      <c r="AA13" s="5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25.135910217391967</v>
      </c>
      <c r="AB13" s="5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25.135910217391967</v>
      </c>
      <c r="AC13" s="5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25.135910217391967</v>
      </c>
      <c r="AD13" s="5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27.513631521739963</v>
      </c>
      <c r="AE13" s="5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31.589725543479965</v>
      </c>
      <c r="AF13" s="5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34.986470978263952</v>
      </c>
      <c r="AG13" s="5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40.081589130439944</v>
      </c>
      <c r="AH13" s="5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49.932144891303942</v>
      </c>
      <c r="AI13" s="5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49.932144891303935</v>
      </c>
      <c r="AJ13" s="5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49.932144891303935</v>
      </c>
      <c r="AK13" s="5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49.932144891303935</v>
      </c>
      <c r="AL13" s="5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49.932144891303935</v>
      </c>
      <c r="AM13" s="16">
        <f t="shared" si="5"/>
        <v>49.932144891303935</v>
      </c>
    </row>
    <row r="14" spans="1:39" s="5" customFormat="1" x14ac:dyDescent="0.25">
      <c r="A14" s="8">
        <f>'CSP5'!$A$178</f>
        <v>1800</v>
      </c>
      <c r="B14" s="16">
        <f t="shared" si="2"/>
        <v>1.9701090000000001</v>
      </c>
      <c r="C14" s="5">
        <f>MIN('CSP5'!C74,'Pilot Injection'!W14)</f>
        <v>1.9701090000000001</v>
      </c>
      <c r="D14" s="5">
        <f>MIN('CSP5'!D74,'Pilot Injection'!X14)</f>
        <v>2.3777170000000001</v>
      </c>
      <c r="E14" s="5">
        <f>MIN('CSP5'!E74,'Pilot Injection'!Y14)</f>
        <v>4.0081519999999999</v>
      </c>
      <c r="F14" s="5">
        <f>MIN('CSP5'!F74,'Pilot Injection'!Z14)</f>
        <v>4.0081519999999999</v>
      </c>
      <c r="G14" s="5">
        <f>MIN('CSP5'!G74,'Pilot Injection'!AA14)</f>
        <v>4.2798910000000001</v>
      </c>
      <c r="H14" s="5">
        <f>MIN('CSP5'!H74,'Pilot Injection'!AB14)</f>
        <v>5.0271739999999996</v>
      </c>
      <c r="I14" s="5">
        <f>MIN('CSP5'!I74,'Pilot Injection'!AC14)</f>
        <v>6.9972830000000004</v>
      </c>
      <c r="J14" s="5">
        <f>MIN('CSP5'!J74,'Pilot Injection'!AD14)</f>
        <v>8.9673909999999992</v>
      </c>
      <c r="K14" s="5">
        <f>MIN('CSP5'!K74,'Pilot Injection'!AE14)</f>
        <v>9.1711960000000001</v>
      </c>
      <c r="L14" s="5">
        <f>MIN('CSP5'!L74,'Pilot Injection'!AF14)</f>
        <v>9.9184780000000003</v>
      </c>
      <c r="M14" s="5">
        <f>MIN('CSP5'!M74,'Pilot Injection'!AG14)</f>
        <v>10.801631</v>
      </c>
      <c r="N14" s="5">
        <f>MIN('CSP5'!N74,'Pilot Injection'!AH14)</f>
        <v>12.5</v>
      </c>
      <c r="O14" s="5">
        <f>MIN('CSP5'!O74,'Pilot Injection'!AI14)</f>
        <v>12.975543999999999</v>
      </c>
      <c r="P14" s="5">
        <f>MIN('CSP5'!P74,'Pilot Injection'!AJ14)</f>
        <v>12.975543999999999</v>
      </c>
      <c r="Q14" s="5">
        <f>MIN('CSP5'!Q74,'Pilot Injection'!AK14)</f>
        <v>12.975543999999999</v>
      </c>
      <c r="R14" s="5">
        <f>MIN('CSP5'!R74,'Pilot Injection'!AL14)</f>
        <v>12.975543999999999</v>
      </c>
      <c r="S14" s="16">
        <f t="shared" si="3"/>
        <v>12.975543999999999</v>
      </c>
      <c r="U14" s="8">
        <f>'CSP5'!$A$178</f>
        <v>1800</v>
      </c>
      <c r="V14" s="16">
        <f t="shared" si="4"/>
        <v>9.8505607608719892</v>
      </c>
      <c r="W14" s="5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9.8505607608719892</v>
      </c>
      <c r="X14" s="5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16.360987844205315</v>
      </c>
      <c r="Y14" s="5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19.248219130434641</v>
      </c>
      <c r="Z14" s="5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23.86213067934797</v>
      </c>
      <c r="AA14" s="5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25.135910217391967</v>
      </c>
      <c r="AB14" s="5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25.135910217391967</v>
      </c>
      <c r="AC14" s="5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25.135910217391967</v>
      </c>
      <c r="AD14" s="5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27.513631521739963</v>
      </c>
      <c r="AE14" s="5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31.589725543479965</v>
      </c>
      <c r="AF14" s="5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34.986470978263952</v>
      </c>
      <c r="AG14" s="5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40.081589130439944</v>
      </c>
      <c r="AH14" s="5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49.932144891303942</v>
      </c>
      <c r="AI14" s="5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49.932144891303935</v>
      </c>
      <c r="AJ14" s="5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49.932144891303935</v>
      </c>
      <c r="AK14" s="5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49.932144891303935</v>
      </c>
      <c r="AL14" s="5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49.932144891303935</v>
      </c>
      <c r="AM14" s="16">
        <f t="shared" si="5"/>
        <v>49.932144891303935</v>
      </c>
    </row>
    <row r="15" spans="1:39" s="5" customFormat="1" x14ac:dyDescent="0.25">
      <c r="A15" s="8">
        <f>'CSP5'!$A$179</f>
        <v>2000</v>
      </c>
      <c r="B15" s="16">
        <f t="shared" si="2"/>
        <v>1.9701090000000001</v>
      </c>
      <c r="C15" s="5">
        <f>MIN('CSP5'!C75,'Pilot Injection'!W15)</f>
        <v>1.9701090000000001</v>
      </c>
      <c r="D15" s="5">
        <f>MIN('CSP5'!D75,'Pilot Injection'!X15)</f>
        <v>2.1739130000000002</v>
      </c>
      <c r="E15" s="5">
        <f>MIN('CSP5'!E75,'Pilot Injection'!Y15)</f>
        <v>3.8722829999999999</v>
      </c>
      <c r="F15" s="5">
        <f>MIN('CSP5'!F75,'Pilot Injection'!Z15)</f>
        <v>4.8233699999999997</v>
      </c>
      <c r="G15" s="5">
        <f>MIN('CSP5'!G75,'Pilot Injection'!AA15)</f>
        <v>5.5706519999999999</v>
      </c>
      <c r="H15" s="5">
        <f>MIN('CSP5'!H75,'Pilot Injection'!AB15)</f>
        <v>6.9972830000000004</v>
      </c>
      <c r="I15" s="5">
        <f>MIN('CSP5'!I75,'Pilot Injection'!AC15)</f>
        <v>8.6277179999999998</v>
      </c>
      <c r="J15" s="5">
        <f>MIN('CSP5'!J75,'Pilot Injection'!AD15)</f>
        <v>8.4239130000000007</v>
      </c>
      <c r="K15" s="5">
        <f>MIN('CSP5'!K75,'Pilot Injection'!AE15)</f>
        <v>8.2201090000000008</v>
      </c>
      <c r="L15" s="5">
        <f>MIN('CSP5'!L75,'Pilot Injection'!AF15)</f>
        <v>8.8315219999999997</v>
      </c>
      <c r="M15" s="5">
        <f>MIN('CSP5'!M75,'Pilot Injection'!AG15)</f>
        <v>9.5788049999999991</v>
      </c>
      <c r="N15" s="5">
        <f>MIN('CSP5'!N75,'Pilot Injection'!AH15)</f>
        <v>10.597826</v>
      </c>
      <c r="O15" s="5">
        <f>MIN('CSP5'!O75,'Pilot Injection'!AI15)</f>
        <v>12.228261</v>
      </c>
      <c r="P15" s="5">
        <f>MIN('CSP5'!P75,'Pilot Injection'!AJ15)</f>
        <v>12.024457</v>
      </c>
      <c r="Q15" s="5">
        <f>MIN('CSP5'!Q75,'Pilot Injection'!AK15)</f>
        <v>12.5</v>
      </c>
      <c r="R15" s="5">
        <f>MIN('CSP5'!R75,'Pilot Injection'!AL15)</f>
        <v>12.975543999999999</v>
      </c>
      <c r="S15" s="16">
        <f t="shared" si="3"/>
        <v>12.975543999999999</v>
      </c>
      <c r="U15" s="8">
        <f>'CSP5'!$A$179</f>
        <v>2000</v>
      </c>
      <c r="V15" s="16">
        <f t="shared" si="4"/>
        <v>9.8505607608719892</v>
      </c>
      <c r="W15" s="5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9.8505607608719892</v>
      </c>
      <c r="X15" s="5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16.360987844205315</v>
      </c>
      <c r="Y15" s="5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19.248219130434641</v>
      </c>
      <c r="Z15" s="5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23.86213067934797</v>
      </c>
      <c r="AA15" s="5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29.891352826087964</v>
      </c>
      <c r="AB15" s="5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29.891352826087964</v>
      </c>
      <c r="AC15" s="5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29.891352826087964</v>
      </c>
      <c r="AD15" s="5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29.891352826087964</v>
      </c>
      <c r="AE15" s="5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31.589725543479965</v>
      </c>
      <c r="AF15" s="5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34.986470978263952</v>
      </c>
      <c r="AG15" s="5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40.081589130439944</v>
      </c>
      <c r="AH15" s="5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49.932144891303942</v>
      </c>
      <c r="AI15" s="5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49.932144891303935</v>
      </c>
      <c r="AJ15" s="5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49.932144891303935</v>
      </c>
      <c r="AK15" s="5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49.932144891303935</v>
      </c>
      <c r="AL15" s="5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49.932144891303935</v>
      </c>
      <c r="AM15" s="16">
        <f t="shared" si="5"/>
        <v>49.932144891303935</v>
      </c>
    </row>
    <row r="16" spans="1:39" s="5" customFormat="1" x14ac:dyDescent="0.25">
      <c r="A16" s="8">
        <f>'CSP5'!$A$180</f>
        <v>2200</v>
      </c>
      <c r="B16" s="16">
        <f t="shared" si="2"/>
        <v>1.9701090000000001</v>
      </c>
      <c r="C16" s="5">
        <f>MIN('CSP5'!C76,'Pilot Injection'!W16)</f>
        <v>1.9701090000000001</v>
      </c>
      <c r="D16" s="5">
        <f>MIN('CSP5'!D76,'Pilot Injection'!X16)</f>
        <v>2.9211960000000001</v>
      </c>
      <c r="E16" s="5">
        <f>MIN('CSP5'!E76,'Pilot Injection'!Y16)</f>
        <v>4.211957</v>
      </c>
      <c r="F16" s="5">
        <f>MIN('CSP5'!F76,'Pilot Injection'!Z16)</f>
        <v>4.4836960000000001</v>
      </c>
      <c r="G16" s="5">
        <f>MIN('CSP5'!G76,'Pilot Injection'!AA16)</f>
        <v>5.5706519999999999</v>
      </c>
      <c r="H16" s="5">
        <f>MIN('CSP5'!H76,'Pilot Injection'!AB16)</f>
        <v>6.9972830000000004</v>
      </c>
      <c r="I16" s="5">
        <f>MIN('CSP5'!I76,'Pilot Injection'!AC16)</f>
        <v>11.209239</v>
      </c>
      <c r="J16" s="5">
        <f>MIN('CSP5'!J76,'Pilot Injection'!AD16)</f>
        <v>12.024457</v>
      </c>
      <c r="K16" s="5">
        <f>MIN('CSP5'!K76,'Pilot Injection'!AE16)</f>
        <v>12.5</v>
      </c>
      <c r="L16" s="5">
        <f>MIN('CSP5'!L76,'Pilot Injection'!AF16)</f>
        <v>13.519022</v>
      </c>
      <c r="M16" s="5">
        <f>MIN('CSP5'!M76,'Pilot Injection'!AG16)</f>
        <v>13.519022</v>
      </c>
      <c r="N16" s="5">
        <f>MIN('CSP5'!N76,'Pilot Injection'!AH16)</f>
        <v>12.024457</v>
      </c>
      <c r="O16" s="5">
        <f>MIN('CSP5'!O76,'Pilot Injection'!AI16)</f>
        <v>11.073370000000001</v>
      </c>
      <c r="P16" s="5">
        <f>MIN('CSP5'!P76,'Pilot Injection'!AJ16)</f>
        <v>12.024457</v>
      </c>
      <c r="Q16" s="5">
        <f>MIN('CSP5'!Q76,'Pilot Injection'!AK16)</f>
        <v>12.771739</v>
      </c>
      <c r="R16" s="5">
        <f>MIN('CSP5'!R76,'Pilot Injection'!AL16)</f>
        <v>13.315218</v>
      </c>
      <c r="S16" s="16">
        <f t="shared" si="3"/>
        <v>13.315218</v>
      </c>
      <c r="U16" s="8">
        <f>'CSP5'!$A$180</f>
        <v>2200</v>
      </c>
      <c r="V16" s="16">
        <f t="shared" si="4"/>
        <v>9.8505607608719892</v>
      </c>
      <c r="W16" s="5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9.8505607608719892</v>
      </c>
      <c r="X16" s="5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16.360987844205315</v>
      </c>
      <c r="Y16" s="5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19.248219130434641</v>
      </c>
      <c r="Z16" s="5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23.86213067934797</v>
      </c>
      <c r="AA16" s="5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34.958321154218787</v>
      </c>
      <c r="AB16" s="5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40.081589130439944</v>
      </c>
      <c r="AC16" s="5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40.081589130439944</v>
      </c>
      <c r="AD16" s="5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40.081589130439944</v>
      </c>
      <c r="AE16" s="5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40.081589130439944</v>
      </c>
      <c r="AF16" s="5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40.081589130439944</v>
      </c>
      <c r="AG16" s="5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40.081589130439944</v>
      </c>
      <c r="AH16" s="5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49.932144891303942</v>
      </c>
      <c r="AI16" s="5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49.932144891303935</v>
      </c>
      <c r="AJ16" s="5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49.932144891303935</v>
      </c>
      <c r="AK16" s="5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49.932144891303935</v>
      </c>
      <c r="AL16" s="5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49.932144891303935</v>
      </c>
      <c r="AM16" s="16">
        <f t="shared" si="5"/>
        <v>49.932144891303935</v>
      </c>
    </row>
    <row r="17" spans="1:39" s="5" customFormat="1" x14ac:dyDescent="0.25">
      <c r="A17" s="8">
        <f>'CSP5'!$A$181</f>
        <v>2400</v>
      </c>
      <c r="B17" s="16">
        <f t="shared" si="2"/>
        <v>1.9701090000000001</v>
      </c>
      <c r="C17" s="5">
        <f>MIN('CSP5'!C77,'Pilot Injection'!W17)</f>
        <v>1.9701090000000001</v>
      </c>
      <c r="D17" s="5">
        <f>MIN('CSP5'!D77,'Pilot Injection'!X17)</f>
        <v>2.7173910000000001</v>
      </c>
      <c r="E17" s="5">
        <f>MIN('CSP5'!E77,'Pilot Injection'!Y17)</f>
        <v>4.0760870000000002</v>
      </c>
      <c r="F17" s="5">
        <f>MIN('CSP5'!F77,'Pilot Injection'!Z17)</f>
        <v>5.2309780000000003</v>
      </c>
      <c r="G17" s="5">
        <f>MIN('CSP5'!G77,'Pilot Injection'!AA17)</f>
        <v>6.5217390000000002</v>
      </c>
      <c r="H17" s="5">
        <f>MIN('CSP5'!H77,'Pilot Injection'!AB17)</f>
        <v>8.0163049999999991</v>
      </c>
      <c r="I17" s="5">
        <f>MIN('CSP5'!I77,'Pilot Injection'!AC17)</f>
        <v>11.005435</v>
      </c>
      <c r="J17" s="5">
        <f>MIN('CSP5'!J77,'Pilot Injection'!AD17)</f>
        <v>14.198370000000001</v>
      </c>
      <c r="K17" s="5">
        <f>MIN('CSP5'!K77,'Pilot Injection'!AE17)</f>
        <v>13.179347999999999</v>
      </c>
      <c r="L17" s="5">
        <f>MIN('CSP5'!L77,'Pilot Injection'!AF17)</f>
        <v>13.519022</v>
      </c>
      <c r="M17" s="5">
        <f>MIN('CSP5'!M77,'Pilot Injection'!AG17)</f>
        <v>13.519022</v>
      </c>
      <c r="N17" s="5">
        <f>MIN('CSP5'!N77,'Pilot Injection'!AH17)</f>
        <v>12.024457</v>
      </c>
      <c r="O17" s="5">
        <f>MIN('CSP5'!O77,'Pilot Injection'!AI17)</f>
        <v>11.616847999999999</v>
      </c>
      <c r="P17" s="5">
        <f>MIN('CSP5'!P77,'Pilot Injection'!AJ17)</f>
        <v>12.296196</v>
      </c>
      <c r="Q17" s="5">
        <f>MIN('CSP5'!Q77,'Pilot Injection'!AK17)</f>
        <v>12.771739</v>
      </c>
      <c r="R17" s="5">
        <f>MIN('CSP5'!R77,'Pilot Injection'!AL17)</f>
        <v>13.111413000000001</v>
      </c>
      <c r="S17" s="16">
        <f t="shared" si="3"/>
        <v>13.111413000000001</v>
      </c>
      <c r="U17" s="8">
        <f>'CSP5'!$A$181</f>
        <v>2400</v>
      </c>
      <c r="V17" s="16">
        <f t="shared" si="4"/>
        <v>9.8505607608719892</v>
      </c>
      <c r="W17" s="5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9.8505607608719892</v>
      </c>
      <c r="X17" s="5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16.360987844205315</v>
      </c>
      <c r="Y17" s="5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19.248219130434641</v>
      </c>
      <c r="Z17" s="5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23.86213067934797</v>
      </c>
      <c r="AA17" s="5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34.958321154218787</v>
      </c>
      <c r="AB17" s="5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40.081589130439944</v>
      </c>
      <c r="AC17" s="5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40.081589130439944</v>
      </c>
      <c r="AD17" s="5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40.081589130439944</v>
      </c>
      <c r="AE17" s="5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40.081589130439944</v>
      </c>
      <c r="AF17" s="5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40.081589130439944</v>
      </c>
      <c r="AG17" s="5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40.081589130439944</v>
      </c>
      <c r="AH17" s="5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49.932144891303942</v>
      </c>
      <c r="AI17" s="5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49.932144891303935</v>
      </c>
      <c r="AJ17" s="5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49.932144891303935</v>
      </c>
      <c r="AK17" s="5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49.932144891303935</v>
      </c>
      <c r="AL17" s="5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49.932144891303935</v>
      </c>
      <c r="AM17" s="16">
        <f t="shared" si="5"/>
        <v>49.932144891303935</v>
      </c>
    </row>
    <row r="18" spans="1:39" s="5" customFormat="1" x14ac:dyDescent="0.25">
      <c r="A18" s="8">
        <f>'CSP5'!$A$182</f>
        <v>2600</v>
      </c>
      <c r="B18" s="16">
        <f t="shared" si="2"/>
        <v>1.9701090000000001</v>
      </c>
      <c r="C18" s="5">
        <f>MIN('CSP5'!C78,'Pilot Injection'!W18)</f>
        <v>1.9701090000000001</v>
      </c>
      <c r="D18" s="5">
        <f>MIN('CSP5'!D78,'Pilot Injection'!X18)</f>
        <v>2.5815220000000001</v>
      </c>
      <c r="E18" s="5">
        <f>MIN('CSP5'!E78,'Pilot Injection'!Y18)</f>
        <v>3.6684779999999999</v>
      </c>
      <c r="F18" s="5">
        <f>MIN('CSP5'!F78,'Pilot Injection'!Z18)</f>
        <v>5.0271739999999996</v>
      </c>
      <c r="G18" s="5">
        <f>MIN('CSP5'!G78,'Pilot Injection'!AA18)</f>
        <v>6.5217390000000002</v>
      </c>
      <c r="H18" s="5">
        <f>MIN('CSP5'!H78,'Pilot Injection'!AB18)</f>
        <v>8.0163049999999991</v>
      </c>
      <c r="I18" s="5">
        <f>MIN('CSP5'!I78,'Pilot Injection'!AC18)</f>
        <v>11.005435</v>
      </c>
      <c r="J18" s="5">
        <f>MIN('CSP5'!J78,'Pilot Injection'!AD18)</f>
        <v>13.994566000000001</v>
      </c>
      <c r="K18" s="5">
        <f>MIN('CSP5'!K78,'Pilot Injection'!AE18)</f>
        <v>14.266304999999999</v>
      </c>
      <c r="L18" s="5">
        <f>MIN('CSP5'!L78,'Pilot Injection'!AF18)</f>
        <v>12.975543999999999</v>
      </c>
      <c r="M18" s="5">
        <f>MIN('CSP5'!M78,'Pilot Injection'!AG18)</f>
        <v>12.975543999999999</v>
      </c>
      <c r="N18" s="5">
        <f>MIN('CSP5'!N78,'Pilot Injection'!AH18)</f>
        <v>12.024457</v>
      </c>
      <c r="O18" s="5">
        <f>MIN('CSP5'!O78,'Pilot Injection'!AI18)</f>
        <v>12.024457</v>
      </c>
      <c r="P18" s="5">
        <f>MIN('CSP5'!P78,'Pilot Injection'!AJ18)</f>
        <v>11.480978</v>
      </c>
      <c r="Q18" s="5">
        <f>MIN('CSP5'!Q78,'Pilot Injection'!AK18)</f>
        <v>11.005435</v>
      </c>
      <c r="R18" s="5">
        <f>MIN('CSP5'!R78,'Pilot Injection'!AL18)</f>
        <v>11.480978</v>
      </c>
      <c r="S18" s="16">
        <f t="shared" si="3"/>
        <v>11.480978</v>
      </c>
      <c r="U18" s="8">
        <f>'CSP5'!$A$182</f>
        <v>2600</v>
      </c>
      <c r="V18" s="16">
        <f t="shared" si="4"/>
        <v>9.8505607608719892</v>
      </c>
      <c r="W18" s="5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9.8505607608719892</v>
      </c>
      <c r="X18" s="5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22.588351974638641</v>
      </c>
      <c r="Y18" s="5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25.135910217391967</v>
      </c>
      <c r="Z18" s="5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25.135910217391967</v>
      </c>
      <c r="AA18" s="5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34.958321154218787</v>
      </c>
      <c r="AB18" s="5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40.081589130439944</v>
      </c>
      <c r="AC18" s="5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40.081589130439944</v>
      </c>
      <c r="AD18" s="5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40.081589130439944</v>
      </c>
      <c r="AE18" s="5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40.081589130439944</v>
      </c>
      <c r="AF18" s="5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40.081589130439944</v>
      </c>
      <c r="AG18" s="5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40.081589130439944</v>
      </c>
      <c r="AH18" s="5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49.932144891303942</v>
      </c>
      <c r="AI18" s="5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49.932144891303935</v>
      </c>
      <c r="AJ18" s="5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49.932144891303935</v>
      </c>
      <c r="AK18" s="5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49.932144891303935</v>
      </c>
      <c r="AL18" s="5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49.932144891303935</v>
      </c>
      <c r="AM18" s="16">
        <f t="shared" si="5"/>
        <v>49.932144891303935</v>
      </c>
    </row>
    <row r="19" spans="1:39" s="5" customFormat="1" x14ac:dyDescent="0.25">
      <c r="A19" s="8">
        <f>'CSP5'!$A$183</f>
        <v>2800</v>
      </c>
      <c r="B19" s="16">
        <f t="shared" si="2"/>
        <v>1.9701090000000001</v>
      </c>
      <c r="C19" s="5">
        <f>MIN('CSP5'!C79,'Pilot Injection'!W19)</f>
        <v>1.9701090000000001</v>
      </c>
      <c r="D19" s="5">
        <f>MIN('CSP5'!D79,'Pilot Injection'!X19)</f>
        <v>2.5815220000000001</v>
      </c>
      <c r="E19" s="5">
        <f>MIN('CSP5'!E79,'Pilot Injection'!Y19)</f>
        <v>3.6684779999999999</v>
      </c>
      <c r="F19" s="5">
        <f>MIN('CSP5'!F79,'Pilot Injection'!Z19)</f>
        <v>5.5027179999999998</v>
      </c>
      <c r="G19" s="5">
        <f>MIN('CSP5'!G79,'Pilot Injection'!AA19)</f>
        <v>6.5217390000000002</v>
      </c>
      <c r="H19" s="5">
        <f>MIN('CSP5'!H79,'Pilot Injection'!AB19)</f>
        <v>8.0163049999999991</v>
      </c>
      <c r="I19" s="5">
        <f>MIN('CSP5'!I79,'Pilot Injection'!AC19)</f>
        <v>11.005435</v>
      </c>
      <c r="J19" s="5">
        <f>MIN('CSP5'!J79,'Pilot Injection'!AD19)</f>
        <v>13.994566000000001</v>
      </c>
      <c r="K19" s="5">
        <f>MIN('CSP5'!K79,'Pilot Injection'!AE19)</f>
        <v>13.519022</v>
      </c>
      <c r="L19" s="5">
        <f>MIN('CSP5'!L79,'Pilot Injection'!AF19)</f>
        <v>12.024457</v>
      </c>
      <c r="M19" s="5">
        <f>MIN('CSP5'!M79,'Pilot Injection'!AG19)</f>
        <v>12.5</v>
      </c>
      <c r="N19" s="5">
        <f>MIN('CSP5'!N79,'Pilot Injection'!AH19)</f>
        <v>12.024457</v>
      </c>
      <c r="O19" s="5">
        <f>MIN('CSP5'!O79,'Pilot Injection'!AI19)</f>
        <v>12.024457</v>
      </c>
      <c r="P19" s="5">
        <f>MIN('CSP5'!P79,'Pilot Injection'!AJ19)</f>
        <v>11.005435</v>
      </c>
      <c r="Q19" s="5">
        <f>MIN('CSP5'!Q79,'Pilot Injection'!AK19)</f>
        <v>9.9864130000000007</v>
      </c>
      <c r="R19" s="5">
        <f>MIN('CSP5'!R79,'Pilot Injection'!AL19)</f>
        <v>11.005435</v>
      </c>
      <c r="S19" s="16">
        <f t="shared" si="3"/>
        <v>11.005435</v>
      </c>
      <c r="U19" s="8">
        <f>'CSP5'!$A$183</f>
        <v>2800</v>
      </c>
      <c r="V19" s="16">
        <f t="shared" si="4"/>
        <v>9.8505607608719892</v>
      </c>
      <c r="W19" s="5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9.8505607608719892</v>
      </c>
      <c r="X19" s="5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24.569786394928638</v>
      </c>
      <c r="Y19" s="5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27.513631521739967</v>
      </c>
      <c r="Z19" s="5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27.513631521739963</v>
      </c>
      <c r="AA19" s="5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34.958321154218787</v>
      </c>
      <c r="AB19" s="5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40.081589130439944</v>
      </c>
      <c r="AC19" s="5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40.081589130439944</v>
      </c>
      <c r="AD19" s="5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40.081589130439944</v>
      </c>
      <c r="AE19" s="5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40.081589130439944</v>
      </c>
      <c r="AF19" s="5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40.081589130439944</v>
      </c>
      <c r="AG19" s="5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40.081589130439944</v>
      </c>
      <c r="AH19" s="5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79.993335489131908</v>
      </c>
      <c r="AI19" s="5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79.993335489131894</v>
      </c>
      <c r="AJ19" s="5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79.993335489131852</v>
      </c>
      <c r="AK19" s="5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79.993335489131852</v>
      </c>
      <c r="AL19" s="5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79.993335489131852</v>
      </c>
      <c r="AM19" s="16">
        <f t="shared" si="5"/>
        <v>79.993335489131852</v>
      </c>
    </row>
    <row r="20" spans="1:39" s="5" customFormat="1" x14ac:dyDescent="0.25">
      <c r="A20" s="8">
        <f>'CSP5'!$A$184</f>
        <v>2900</v>
      </c>
      <c r="B20" s="16">
        <f t="shared" si="2"/>
        <v>1.9701090000000001</v>
      </c>
      <c r="C20" s="5">
        <f>MIN('CSP5'!C80,'Pilot Injection'!W20)</f>
        <v>1.9701090000000001</v>
      </c>
      <c r="D20" s="5">
        <f>MIN('CSP5'!D80,'Pilot Injection'!X20)</f>
        <v>4.211957</v>
      </c>
      <c r="E20" s="5">
        <f>MIN('CSP5'!E80,'Pilot Injection'!Y20)</f>
        <v>4.0760870000000002</v>
      </c>
      <c r="F20" s="5">
        <f>MIN('CSP5'!F80,'Pilot Injection'!Z20)</f>
        <v>4.4157609999999998</v>
      </c>
      <c r="G20" s="5">
        <f>MIN('CSP5'!G80,'Pilot Injection'!AA20)</f>
        <v>5.9782609999999998</v>
      </c>
      <c r="H20" s="5">
        <f>MIN('CSP5'!H80,'Pilot Injection'!AB20)</f>
        <v>8.0163049999999991</v>
      </c>
      <c r="I20" s="5">
        <f>MIN('CSP5'!I80,'Pilot Injection'!AC20)</f>
        <v>11.005435</v>
      </c>
      <c r="J20" s="5">
        <f>MIN('CSP5'!J80,'Pilot Injection'!AD20)</f>
        <v>13.994566000000001</v>
      </c>
      <c r="K20" s="5">
        <f>MIN('CSP5'!K80,'Pilot Injection'!AE20)</f>
        <v>12.975543999999999</v>
      </c>
      <c r="L20" s="5">
        <f>MIN('CSP5'!L80,'Pilot Injection'!AF20)</f>
        <v>12.024457</v>
      </c>
      <c r="M20" s="5">
        <f>MIN('CSP5'!M80,'Pilot Injection'!AG20)</f>
        <v>11.005435</v>
      </c>
      <c r="N20" s="5">
        <f>MIN('CSP5'!N80,'Pilot Injection'!AH20)</f>
        <v>11.005435</v>
      </c>
      <c r="O20" s="5">
        <f>MIN('CSP5'!O80,'Pilot Injection'!AI20)</f>
        <v>11.005435</v>
      </c>
      <c r="P20" s="5">
        <f>MIN('CSP5'!P80,'Pilot Injection'!AJ20)</f>
        <v>10.326086999999999</v>
      </c>
      <c r="Q20" s="5">
        <f>MIN('CSP5'!Q80,'Pilot Injection'!AK20)</f>
        <v>9.9864130000000007</v>
      </c>
      <c r="R20" s="5">
        <f>MIN('CSP5'!R80,'Pilot Injection'!AL20)</f>
        <v>9.9864130000000007</v>
      </c>
      <c r="S20" s="16">
        <f t="shared" si="3"/>
        <v>9.9864130000000007</v>
      </c>
      <c r="U20" s="8">
        <f>'CSP5'!$A$184</f>
        <v>2900</v>
      </c>
      <c r="V20" s="16">
        <f t="shared" si="4"/>
        <v>9.8505607608719892</v>
      </c>
      <c r="W20" s="5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9.8505607608719892</v>
      </c>
      <c r="X20" s="5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25.560503605073638</v>
      </c>
      <c r="Y20" s="5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28.702492173913964</v>
      </c>
      <c r="Z20" s="5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28.702492173913964</v>
      </c>
      <c r="AA20" s="5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34.958321154218787</v>
      </c>
      <c r="AB20" s="5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40.081589130439944</v>
      </c>
      <c r="AC20" s="5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40.081589130439944</v>
      </c>
      <c r="AD20" s="5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40.081589130439944</v>
      </c>
      <c r="AE20" s="5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40.081589130439944</v>
      </c>
      <c r="AF20" s="5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40.081589130439944</v>
      </c>
      <c r="AG20" s="5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40.081589130439944</v>
      </c>
      <c r="AH20" s="5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95.023930788045888</v>
      </c>
      <c r="AI20" s="5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95.023930788045817</v>
      </c>
      <c r="AJ20" s="5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95.023930788045817</v>
      </c>
      <c r="AK20" s="5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95.023930788045817</v>
      </c>
      <c r="AL20" s="5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95.023930788045959</v>
      </c>
      <c r="AM20" s="16">
        <f t="shared" si="5"/>
        <v>95.023930788045959</v>
      </c>
    </row>
    <row r="21" spans="1:39" s="5" customFormat="1" x14ac:dyDescent="0.25">
      <c r="A21" s="8">
        <f>'CSP5'!$A$185</f>
        <v>3000</v>
      </c>
      <c r="B21" s="16">
        <f t="shared" si="2"/>
        <v>1.9701090000000001</v>
      </c>
      <c r="C21" s="5">
        <f>MIN('CSP5'!C81,'Pilot Injection'!W21)</f>
        <v>1.9701090000000001</v>
      </c>
      <c r="D21" s="5">
        <f>MIN('CSP5'!D81,'Pilot Injection'!X21)</f>
        <v>4.8233699999999997</v>
      </c>
      <c r="E21" s="5">
        <f>MIN('CSP5'!E81,'Pilot Injection'!Y21)</f>
        <v>5.0271739999999996</v>
      </c>
      <c r="F21" s="5">
        <f>MIN('CSP5'!F81,'Pilot Injection'!Z21)</f>
        <v>5.0271739999999996</v>
      </c>
      <c r="G21" s="5">
        <f>MIN('CSP5'!G81,'Pilot Injection'!AA21)</f>
        <v>5.5027179999999998</v>
      </c>
      <c r="H21" s="5">
        <f>MIN('CSP5'!H81,'Pilot Injection'!AB21)</f>
        <v>8.0163049999999991</v>
      </c>
      <c r="I21" s="5">
        <f>MIN('CSP5'!I81,'Pilot Injection'!AC21)</f>
        <v>9.9864130000000007</v>
      </c>
      <c r="J21" s="5">
        <f>MIN('CSP5'!J81,'Pilot Injection'!AD21)</f>
        <v>12.024457</v>
      </c>
      <c r="K21" s="5">
        <f>MIN('CSP5'!K81,'Pilot Injection'!AE21)</f>
        <v>11.480978</v>
      </c>
      <c r="L21" s="5">
        <f>MIN('CSP5'!L81,'Pilot Injection'!AF21)</f>
        <v>9.9864130000000007</v>
      </c>
      <c r="M21" s="5">
        <f>MIN('CSP5'!M81,'Pilot Injection'!AG21)</f>
        <v>8.9673909999999992</v>
      </c>
      <c r="N21" s="5">
        <f>MIN('CSP5'!N81,'Pilot Injection'!AH21)</f>
        <v>8.0163049999999991</v>
      </c>
      <c r="O21" s="5">
        <f>MIN('CSP5'!O81,'Pilot Injection'!AI21)</f>
        <v>8.0163049999999991</v>
      </c>
      <c r="P21" s="5">
        <f>MIN('CSP5'!P81,'Pilot Injection'!AJ21)</f>
        <v>8.0163049999999991</v>
      </c>
      <c r="Q21" s="5">
        <f>MIN('CSP5'!Q81,'Pilot Injection'!AK21)</f>
        <v>8.9673909999999992</v>
      </c>
      <c r="R21" s="5">
        <f>MIN('CSP5'!R81,'Pilot Injection'!AL21)</f>
        <v>9.9864130000000007</v>
      </c>
      <c r="S21" s="16">
        <f t="shared" si="3"/>
        <v>9.9864130000000007</v>
      </c>
      <c r="U21" s="8">
        <f>'CSP5'!$A$185</f>
        <v>3000</v>
      </c>
      <c r="V21" s="16">
        <f t="shared" si="4"/>
        <v>9.8505607608719892</v>
      </c>
      <c r="W21" s="5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9.8505607608719892</v>
      </c>
      <c r="X21" s="5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26.551220815218638</v>
      </c>
      <c r="Y21" s="5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29.891352826087964</v>
      </c>
      <c r="Z21" s="5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29.891352826087964</v>
      </c>
      <c r="AA21" s="5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34.958321154218787</v>
      </c>
      <c r="AB21" s="5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40.081589130439944</v>
      </c>
      <c r="AC21" s="5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40.081589130439944</v>
      </c>
      <c r="AD21" s="5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40.081589130439944</v>
      </c>
      <c r="AE21" s="5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40.081589130439944</v>
      </c>
      <c r="AF21" s="5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40.081589130439944</v>
      </c>
      <c r="AG21" s="5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40.081589130439944</v>
      </c>
      <c r="AH21" s="5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110.05452608695987</v>
      </c>
      <c r="AI21" s="5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110.05452608695985</v>
      </c>
      <c r="AJ21" s="5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110.05452608695978</v>
      </c>
      <c r="AK21" s="5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110.05452608695992</v>
      </c>
      <c r="AL21" s="5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110.05452608695992</v>
      </c>
      <c r="AM21" s="16">
        <f t="shared" si="5"/>
        <v>110.05452608695992</v>
      </c>
    </row>
    <row r="22" spans="1:39" s="5" customFormat="1" x14ac:dyDescent="0.25">
      <c r="A22" s="8">
        <f>'CSP5'!$A$186</f>
        <v>3200</v>
      </c>
      <c r="B22" s="16">
        <f t="shared" si="2"/>
        <v>1.9701090000000001</v>
      </c>
      <c r="C22" s="5">
        <f>MIN('CSP5'!C82,'Pilot Injection'!W22)</f>
        <v>1.9701090000000001</v>
      </c>
      <c r="D22" s="5">
        <f>MIN('CSP5'!D82,'Pilot Injection'!X22)</f>
        <v>4.4836960000000001</v>
      </c>
      <c r="E22" s="5">
        <f>MIN('CSP5'!E82,'Pilot Injection'!Y22)</f>
        <v>4.4836960000000001</v>
      </c>
      <c r="F22" s="5">
        <f>MIN('CSP5'!F82,'Pilot Injection'!Z22)</f>
        <v>4.4836960000000001</v>
      </c>
      <c r="G22" s="5">
        <f>MIN('CSP5'!G82,'Pilot Injection'!AA22)</f>
        <v>4.4836960000000001</v>
      </c>
      <c r="H22" s="5">
        <f>MIN('CSP5'!H82,'Pilot Injection'!AB22)</f>
        <v>5.9782609999999998</v>
      </c>
      <c r="I22" s="5">
        <f>MIN('CSP5'!I82,'Pilot Injection'!AC22)</f>
        <v>5.9782609999999998</v>
      </c>
      <c r="J22" s="5">
        <f>MIN('CSP5'!J82,'Pilot Injection'!AD22)</f>
        <v>6.9972830000000004</v>
      </c>
      <c r="K22" s="5">
        <f>MIN('CSP5'!K82,'Pilot Injection'!AE22)</f>
        <v>7.4728260000000004</v>
      </c>
      <c r="L22" s="5">
        <f>MIN('CSP5'!L82,'Pilot Injection'!AF22)</f>
        <v>7.4728260000000004</v>
      </c>
      <c r="M22" s="5">
        <f>MIN('CSP5'!M82,'Pilot Injection'!AG22)</f>
        <v>6.5217390000000002</v>
      </c>
      <c r="N22" s="5">
        <f>MIN('CSP5'!N82,'Pilot Injection'!AH22)</f>
        <v>5.9782609999999998</v>
      </c>
      <c r="O22" s="5">
        <f>MIN('CSP5'!O82,'Pilot Injection'!AI22)</f>
        <v>5.9782609999999998</v>
      </c>
      <c r="P22" s="5">
        <f>MIN('CSP5'!P82,'Pilot Injection'!AJ22)</f>
        <v>5.9782609999999998</v>
      </c>
      <c r="Q22" s="5">
        <f>MIN('CSP5'!Q82,'Pilot Injection'!AK22)</f>
        <v>6.5217390000000002</v>
      </c>
      <c r="R22" s="5">
        <f>MIN('CSP5'!R82,'Pilot Injection'!AL22)</f>
        <v>6.5217390000000002</v>
      </c>
      <c r="S22" s="16">
        <f t="shared" si="3"/>
        <v>6.5217390000000002</v>
      </c>
      <c r="U22" s="8">
        <f>'CSP5'!$A$186</f>
        <v>3200</v>
      </c>
      <c r="V22" s="16">
        <f t="shared" si="4"/>
        <v>9.8505607608721704</v>
      </c>
      <c r="W22" s="5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9.8505607608721704</v>
      </c>
      <c r="X22" s="5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26.551220815218798</v>
      </c>
      <c r="Y22" s="5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29.891352826087271</v>
      </c>
      <c r="Z22" s="5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29.891352826087839</v>
      </c>
      <c r="AA22" s="5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34.958321154218659</v>
      </c>
      <c r="AB22" s="5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40.081589130439326</v>
      </c>
      <c r="AC22" s="5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40.081589130439326</v>
      </c>
      <c r="AD22" s="5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40.081589130439326</v>
      </c>
      <c r="AE22" s="5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40.081589130440463</v>
      </c>
      <c r="AF22" s="5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40.081589130439326</v>
      </c>
      <c r="AG22" s="5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40.081589130439326</v>
      </c>
      <c r="AH22" s="5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110.05452608696021</v>
      </c>
      <c r="AI22" s="5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110.05452608695111</v>
      </c>
      <c r="AJ22" s="5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110.05452608695111</v>
      </c>
      <c r="AK22" s="5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110.05452608698749</v>
      </c>
      <c r="AL22" s="5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110.05452608695111</v>
      </c>
      <c r="AM22" s="16">
        <f t="shared" si="5"/>
        <v>110.05452608695111</v>
      </c>
    </row>
    <row r="23" spans="1:39" s="5" customFormat="1" x14ac:dyDescent="0.25">
      <c r="A23" s="8">
        <f>'CSP5'!$A$187</f>
        <v>3300</v>
      </c>
      <c r="B23" s="16">
        <f t="shared" si="2"/>
        <v>1.9701090000000001</v>
      </c>
      <c r="C23" s="5">
        <f>MIN('CSP5'!C83,'Pilot Injection'!W23)</f>
        <v>1.9701090000000001</v>
      </c>
      <c r="D23" s="5">
        <f>MIN('CSP5'!D83,'Pilot Injection'!X23)</f>
        <v>4.4836960000000001</v>
      </c>
      <c r="E23" s="5">
        <f>MIN('CSP5'!E83,'Pilot Injection'!Y23)</f>
        <v>4.4836960000000001</v>
      </c>
      <c r="F23" s="5">
        <f>MIN('CSP5'!F83,'Pilot Injection'!Z23)</f>
        <v>4.4836960000000001</v>
      </c>
      <c r="G23" s="5">
        <f>MIN('CSP5'!G83,'Pilot Injection'!AA23)</f>
        <v>4.4836960000000001</v>
      </c>
      <c r="H23" s="5">
        <f>MIN('CSP5'!H83,'Pilot Injection'!AB23)</f>
        <v>5.9782609999999998</v>
      </c>
      <c r="I23" s="5">
        <f>MIN('CSP5'!I83,'Pilot Injection'!AC23)</f>
        <v>5.9782609999999998</v>
      </c>
      <c r="J23" s="5">
        <f>MIN('CSP5'!J83,'Pilot Injection'!AD23)</f>
        <v>5.9782609999999998</v>
      </c>
      <c r="K23" s="5">
        <f>MIN('CSP5'!K83,'Pilot Injection'!AE23)</f>
        <v>5.9782609999999998</v>
      </c>
      <c r="L23" s="5">
        <f>MIN('CSP5'!L83,'Pilot Injection'!AF23)</f>
        <v>5.9782609999999998</v>
      </c>
      <c r="M23" s="5">
        <f>MIN('CSP5'!M83,'Pilot Injection'!AG23)</f>
        <v>5.9782609999999998</v>
      </c>
      <c r="N23" s="5">
        <f>MIN('CSP5'!N83,'Pilot Injection'!AH23)</f>
        <v>5.9782609999999998</v>
      </c>
      <c r="O23" s="5">
        <f>MIN('CSP5'!O83,'Pilot Injection'!AI23)</f>
        <v>0</v>
      </c>
      <c r="P23" s="5">
        <f>MIN('CSP5'!P83,'Pilot Injection'!AJ23)</f>
        <v>0</v>
      </c>
      <c r="Q23" s="5">
        <f>MIN('CSP5'!Q83,'Pilot Injection'!AK23)</f>
        <v>0</v>
      </c>
      <c r="R23" s="5">
        <f>MIN('CSP5'!R83,'Pilot Injection'!AL23)</f>
        <v>0</v>
      </c>
      <c r="S23" s="16">
        <f t="shared" si="3"/>
        <v>0</v>
      </c>
      <c r="U23" s="8">
        <f>'CSP5'!$A$187</f>
        <v>3300</v>
      </c>
      <c r="V23" s="16">
        <f t="shared" si="4"/>
        <v>9.8505607608718861</v>
      </c>
      <c r="W23" s="5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9.8505607608718861</v>
      </c>
      <c r="X23" s="5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26.55122081521759</v>
      </c>
      <c r="Y23" s="5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29.891352826089545</v>
      </c>
      <c r="Z23" s="5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29.891352826088124</v>
      </c>
      <c r="AA23" s="5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34.95832115421809</v>
      </c>
      <c r="AB23" s="5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40.081589130440463</v>
      </c>
      <c r="AC23" s="5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40.081589130440463</v>
      </c>
      <c r="AD23" s="5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40.081589130440463</v>
      </c>
      <c r="AE23" s="5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40.081589130440463</v>
      </c>
      <c r="AF23" s="5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40.081589130440463</v>
      </c>
      <c r="AG23" s="5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40.081589130440463</v>
      </c>
      <c r="AH23" s="5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110.05452608696021</v>
      </c>
      <c r="AI23" s="5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110.05452608695111</v>
      </c>
      <c r="AJ23" s="5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110.05452608695111</v>
      </c>
      <c r="AK23" s="5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110.05452608695111</v>
      </c>
      <c r="AL23" s="5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110.05452608695111</v>
      </c>
      <c r="AM23" s="16">
        <f t="shared" si="5"/>
        <v>110.05452608695111</v>
      </c>
    </row>
    <row r="24" spans="1:39" s="5" customFormat="1" x14ac:dyDescent="0.25">
      <c r="A24" s="8">
        <f>'CSP5'!$A$188</f>
        <v>3500</v>
      </c>
      <c r="B24" s="16">
        <f t="shared" si="2"/>
        <v>1.9701090000000001</v>
      </c>
      <c r="C24" s="5">
        <f>MIN('CSP5'!C84,'Pilot Injection'!W24)</f>
        <v>1.9701090000000001</v>
      </c>
      <c r="D24" s="5">
        <f>MIN('CSP5'!D84,'Pilot Injection'!X24)</f>
        <v>4.4836960000000001</v>
      </c>
      <c r="E24" s="5">
        <f>MIN('CSP5'!E84,'Pilot Injection'!Y24)</f>
        <v>5.0271739999999996</v>
      </c>
      <c r="F24" s="5">
        <f>MIN('CSP5'!F84,'Pilot Injection'!Z24)</f>
        <v>5.5027179999999998</v>
      </c>
      <c r="G24" s="5">
        <f>MIN('CSP5'!G84,'Pilot Injection'!AA24)</f>
        <v>5.5027179999999998</v>
      </c>
      <c r="H24" s="5">
        <f>MIN('CSP5'!H84,'Pilot Injection'!AB24)</f>
        <v>5.9782609999999998</v>
      </c>
      <c r="I24" s="5">
        <f>MIN('CSP5'!I84,'Pilot Injection'!AC24)</f>
        <v>5.9782609999999998</v>
      </c>
      <c r="J24" s="5">
        <f>MIN('CSP5'!J84,'Pilot Injection'!AD24)</f>
        <v>5.9782609999999998</v>
      </c>
      <c r="K24" s="5">
        <f>MIN('CSP5'!K84,'Pilot Injection'!AE24)</f>
        <v>5.9782609999999998</v>
      </c>
      <c r="L24" s="5">
        <f>MIN('CSP5'!L84,'Pilot Injection'!AF24)</f>
        <v>5.9782609999999998</v>
      </c>
      <c r="M24" s="5">
        <f>MIN('CSP5'!M84,'Pilot Injection'!AG24)</f>
        <v>5.9782609999999998</v>
      </c>
      <c r="N24" s="5">
        <f>MIN('CSP5'!N84,'Pilot Injection'!AH24)</f>
        <v>5.9782609999999998</v>
      </c>
      <c r="O24" s="5">
        <f>MIN('CSP5'!O84,'Pilot Injection'!AI24)</f>
        <v>0</v>
      </c>
      <c r="P24" s="5">
        <f>MIN('CSP5'!P84,'Pilot Injection'!AJ24)</f>
        <v>0</v>
      </c>
      <c r="Q24" s="5">
        <f>MIN('CSP5'!Q84,'Pilot Injection'!AK24)</f>
        <v>0</v>
      </c>
      <c r="R24" s="5">
        <f>MIN('CSP5'!R84,'Pilot Injection'!AL24)</f>
        <v>0</v>
      </c>
      <c r="S24" s="16">
        <f t="shared" si="3"/>
        <v>0</v>
      </c>
      <c r="U24" s="8">
        <f>'CSP5'!$A$188</f>
        <v>3500</v>
      </c>
      <c r="V24" s="16">
        <f t="shared" si="4"/>
        <v>9.8505607608718861</v>
      </c>
      <c r="W24" s="5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9.8505607608718861</v>
      </c>
      <c r="X24" s="5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26.551220815217519</v>
      </c>
      <c r="Y24" s="5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29.891352826089545</v>
      </c>
      <c r="Z24" s="5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29.891352826087271</v>
      </c>
      <c r="AA24" s="5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34.95832115421809</v>
      </c>
      <c r="AB24" s="5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40.081589130440463</v>
      </c>
      <c r="AC24" s="5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40.081589130440463</v>
      </c>
      <c r="AD24" s="5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40.081589130440463</v>
      </c>
      <c r="AE24" s="5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40.081589130438189</v>
      </c>
      <c r="AF24" s="5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40.081589130440463</v>
      </c>
      <c r="AG24" s="5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40.081589130440463</v>
      </c>
      <c r="AH24" s="5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110.05452608696021</v>
      </c>
      <c r="AI24" s="5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110.05452608695111</v>
      </c>
      <c r="AJ24" s="5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110.05452608695111</v>
      </c>
      <c r="AK24" s="5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110.05452608695111</v>
      </c>
      <c r="AL24" s="5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110.05452608695111</v>
      </c>
      <c r="AM24" s="16">
        <f t="shared" si="5"/>
        <v>110.05452608695111</v>
      </c>
    </row>
    <row r="25" spans="1:39" s="5" customFormat="1" x14ac:dyDescent="0.25">
      <c r="A25" s="16">
        <f>'CSP5'!$A$189</f>
        <v>3501</v>
      </c>
      <c r="B25" s="16">
        <f>B24</f>
        <v>1.9701090000000001</v>
      </c>
      <c r="C25" s="16">
        <f t="shared" ref="C25:S25" si="6">C24</f>
        <v>1.9701090000000001</v>
      </c>
      <c r="D25" s="16">
        <f t="shared" si="6"/>
        <v>4.4836960000000001</v>
      </c>
      <c r="E25" s="16">
        <f t="shared" si="6"/>
        <v>5.0271739999999996</v>
      </c>
      <c r="F25" s="16">
        <f t="shared" si="6"/>
        <v>5.5027179999999998</v>
      </c>
      <c r="G25" s="16">
        <f t="shared" si="6"/>
        <v>5.5027179999999998</v>
      </c>
      <c r="H25" s="16">
        <f t="shared" si="6"/>
        <v>5.9782609999999998</v>
      </c>
      <c r="I25" s="16">
        <f t="shared" si="6"/>
        <v>5.9782609999999998</v>
      </c>
      <c r="J25" s="16">
        <f t="shared" si="6"/>
        <v>5.9782609999999998</v>
      </c>
      <c r="K25" s="16">
        <f t="shared" si="6"/>
        <v>5.9782609999999998</v>
      </c>
      <c r="L25" s="16">
        <f t="shared" si="6"/>
        <v>5.9782609999999998</v>
      </c>
      <c r="M25" s="16">
        <f t="shared" si="6"/>
        <v>5.9782609999999998</v>
      </c>
      <c r="N25" s="16">
        <f t="shared" si="6"/>
        <v>5.9782609999999998</v>
      </c>
      <c r="O25" s="16">
        <f t="shared" si="6"/>
        <v>0</v>
      </c>
      <c r="P25" s="16">
        <f t="shared" si="6"/>
        <v>0</v>
      </c>
      <c r="Q25" s="16">
        <f t="shared" si="6"/>
        <v>0</v>
      </c>
      <c r="R25" s="16">
        <f t="shared" si="6"/>
        <v>0</v>
      </c>
      <c r="S25" s="16">
        <f t="shared" si="6"/>
        <v>0</v>
      </c>
      <c r="U25" s="16">
        <f>'CSP5'!$A$189</f>
        <v>3501</v>
      </c>
      <c r="V25" s="16">
        <f>V24</f>
        <v>9.8505607608718861</v>
      </c>
      <c r="W25" s="16">
        <f t="shared" ref="W25:AM25" si="7">W24</f>
        <v>9.8505607608718861</v>
      </c>
      <c r="X25" s="16">
        <f t="shared" si="7"/>
        <v>26.551220815217519</v>
      </c>
      <c r="Y25" s="16">
        <f t="shared" si="7"/>
        <v>29.891352826089545</v>
      </c>
      <c r="Z25" s="16">
        <f t="shared" si="7"/>
        <v>29.891352826087271</v>
      </c>
      <c r="AA25" s="16">
        <f t="shared" si="7"/>
        <v>34.95832115421809</v>
      </c>
      <c r="AB25" s="16">
        <f t="shared" si="7"/>
        <v>40.081589130440463</v>
      </c>
      <c r="AC25" s="16">
        <f t="shared" si="7"/>
        <v>40.081589130440463</v>
      </c>
      <c r="AD25" s="16">
        <f t="shared" si="7"/>
        <v>40.081589130440463</v>
      </c>
      <c r="AE25" s="16">
        <f t="shared" si="7"/>
        <v>40.081589130438189</v>
      </c>
      <c r="AF25" s="16">
        <f t="shared" si="7"/>
        <v>40.081589130440463</v>
      </c>
      <c r="AG25" s="16">
        <f t="shared" si="7"/>
        <v>40.081589130440463</v>
      </c>
      <c r="AH25" s="16">
        <f t="shared" si="7"/>
        <v>110.05452608696021</v>
      </c>
      <c r="AI25" s="16">
        <f t="shared" si="7"/>
        <v>110.05452608695111</v>
      </c>
      <c r="AJ25" s="16">
        <f t="shared" si="7"/>
        <v>110.05452608695111</v>
      </c>
      <c r="AK25" s="16">
        <f t="shared" si="7"/>
        <v>110.05452608695111</v>
      </c>
      <c r="AL25" s="16">
        <f t="shared" si="7"/>
        <v>110.05452608695111</v>
      </c>
      <c r="AM25" s="16">
        <f t="shared" si="7"/>
        <v>110.05452608695111</v>
      </c>
    </row>
    <row r="26" spans="1:39" s="9" customForma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1:39" x14ac:dyDescent="0.25">
      <c r="A27" s="17"/>
      <c r="B27" s="51" t="s">
        <v>1132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U27" s="17"/>
      <c r="V27" s="51" t="s">
        <v>1141</v>
      </c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13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13">
        <f>'CSP5'!$S$168</f>
        <v>141</v>
      </c>
      <c r="U29" s="3" t="str">
        <f>'CSP5'!$A$168</f>
        <v>RPM</v>
      </c>
      <c r="V29" s="13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13">
        <f>'CSP5'!$S$168</f>
        <v>141</v>
      </c>
    </row>
    <row r="30" spans="1:39" s="5" customFormat="1" x14ac:dyDescent="0.25">
      <c r="A30" s="16">
        <f>'CSP5'!$A$169</f>
        <v>619</v>
      </c>
      <c r="B30" s="16">
        <f>B31</f>
        <v>0</v>
      </c>
      <c r="C30" s="16">
        <f t="shared" ref="C30:S30" si="8">C31</f>
        <v>0</v>
      </c>
      <c r="D30" s="16">
        <f t="shared" si="8"/>
        <v>0</v>
      </c>
      <c r="E30" s="16">
        <f t="shared" si="8"/>
        <v>0</v>
      </c>
      <c r="F30" s="16">
        <f t="shared" si="8"/>
        <v>0</v>
      </c>
      <c r="G30" s="16">
        <f t="shared" si="8"/>
        <v>0</v>
      </c>
      <c r="H30" s="16">
        <f t="shared" si="8"/>
        <v>0</v>
      </c>
      <c r="I30" s="16">
        <f t="shared" si="8"/>
        <v>0</v>
      </c>
      <c r="J30" s="16">
        <f t="shared" si="8"/>
        <v>0</v>
      </c>
      <c r="K30" s="16">
        <f t="shared" si="8"/>
        <v>0</v>
      </c>
      <c r="L30" s="16">
        <f t="shared" si="8"/>
        <v>0</v>
      </c>
      <c r="M30" s="16">
        <f t="shared" si="8"/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0</v>
      </c>
      <c r="S30" s="16">
        <f t="shared" si="8"/>
        <v>0</v>
      </c>
      <c r="U30" s="16">
        <f>'CSP5'!$A$169</f>
        <v>619</v>
      </c>
      <c r="V30" s="16">
        <f>V31</f>
        <v>0</v>
      </c>
      <c r="W30" s="16">
        <f t="shared" ref="W30:AM30" si="9">W31</f>
        <v>0</v>
      </c>
      <c r="X30" s="16">
        <f t="shared" si="9"/>
        <v>0</v>
      </c>
      <c r="Y30" s="16">
        <f t="shared" si="9"/>
        <v>0</v>
      </c>
      <c r="Z30" s="16">
        <f t="shared" si="9"/>
        <v>0</v>
      </c>
      <c r="AA30" s="16">
        <f t="shared" si="9"/>
        <v>0</v>
      </c>
      <c r="AB30" s="16">
        <f t="shared" si="9"/>
        <v>0</v>
      </c>
      <c r="AC30" s="16">
        <f t="shared" si="9"/>
        <v>0</v>
      </c>
      <c r="AD30" s="16">
        <f t="shared" si="9"/>
        <v>0</v>
      </c>
      <c r="AE30" s="16">
        <f t="shared" si="9"/>
        <v>0</v>
      </c>
      <c r="AF30" s="16">
        <f t="shared" si="9"/>
        <v>0</v>
      </c>
      <c r="AG30" s="16">
        <f t="shared" si="9"/>
        <v>0</v>
      </c>
      <c r="AH30" s="16">
        <f t="shared" si="9"/>
        <v>0</v>
      </c>
      <c r="AI30" s="16">
        <f t="shared" si="9"/>
        <v>0</v>
      </c>
      <c r="AJ30" s="16">
        <f t="shared" si="9"/>
        <v>0</v>
      </c>
      <c r="AK30" s="16">
        <f t="shared" si="9"/>
        <v>0</v>
      </c>
      <c r="AL30" s="16">
        <f t="shared" si="9"/>
        <v>0</v>
      </c>
      <c r="AM30" s="16">
        <f t="shared" si="9"/>
        <v>0</v>
      </c>
    </row>
    <row r="31" spans="1:39" s="5" customFormat="1" x14ac:dyDescent="0.25">
      <c r="A31" s="8">
        <f>'CSP5'!$A$170</f>
        <v>620</v>
      </c>
      <c r="B31" s="16">
        <f>C31</f>
        <v>0</v>
      </c>
      <c r="C31" s="5">
        <f>C6-'CSP5'!C66</f>
        <v>0</v>
      </c>
      <c r="D31" s="5">
        <f>D6-'CSP5'!D66</f>
        <v>0</v>
      </c>
      <c r="E31" s="5">
        <f>E6-'CSP5'!E66</f>
        <v>0</v>
      </c>
      <c r="F31" s="5">
        <f>F6-'CSP5'!F66</f>
        <v>0</v>
      </c>
      <c r="G31" s="5">
        <f>G6-'CSP5'!G66</f>
        <v>0</v>
      </c>
      <c r="H31" s="5">
        <f>H6-'CSP5'!H66</f>
        <v>0</v>
      </c>
      <c r="I31" s="5">
        <f>I6-'CSP5'!I66</f>
        <v>0</v>
      </c>
      <c r="J31" s="5">
        <f>J6-'CSP5'!J66</f>
        <v>0</v>
      </c>
      <c r="K31" s="5">
        <f>K6-'CSP5'!K66</f>
        <v>0</v>
      </c>
      <c r="L31" s="5">
        <f>L6-'CSP5'!L66</f>
        <v>0</v>
      </c>
      <c r="M31" s="5">
        <f>M6-'CSP5'!M66</f>
        <v>0</v>
      </c>
      <c r="N31" s="5">
        <f>N6-'CSP5'!N66</f>
        <v>0</v>
      </c>
      <c r="O31" s="5">
        <f>O6-'CSP5'!O66</f>
        <v>0</v>
      </c>
      <c r="P31" s="5">
        <f>P6-'CSP5'!P66</f>
        <v>0</v>
      </c>
      <c r="Q31" s="5">
        <f>Q6-'CSP5'!Q66</f>
        <v>0</v>
      </c>
      <c r="R31" s="5">
        <f>R6-'CSP5'!R66</f>
        <v>0</v>
      </c>
      <c r="S31" s="16">
        <f>R31</f>
        <v>0</v>
      </c>
      <c r="U31" s="8">
        <f>'CSP5'!$A$170</f>
        <v>620</v>
      </c>
      <c r="V31" s="16">
        <f>W31</f>
        <v>0</v>
      </c>
      <c r="W31" s="5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5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5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5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5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5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5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5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5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5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5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5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5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5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5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5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6">
        <f>AL31</f>
        <v>0</v>
      </c>
    </row>
    <row r="32" spans="1:39" s="5" customFormat="1" x14ac:dyDescent="0.25">
      <c r="A32" s="8">
        <f>'CSP5'!$A$171</f>
        <v>650</v>
      </c>
      <c r="B32" s="16">
        <f t="shared" ref="B32:B49" si="10">C32</f>
        <v>0</v>
      </c>
      <c r="C32" s="5">
        <f>C7-'CSP5'!C67</f>
        <v>0</v>
      </c>
      <c r="D32" s="5">
        <f>D7-'CSP5'!D67</f>
        <v>0</v>
      </c>
      <c r="E32" s="5">
        <f>E7-'CSP5'!E67</f>
        <v>0</v>
      </c>
      <c r="F32" s="5">
        <f>F7-'CSP5'!F67</f>
        <v>0</v>
      </c>
      <c r="G32" s="5">
        <f>G7-'CSP5'!G67</f>
        <v>0</v>
      </c>
      <c r="H32" s="5">
        <f>H7-'CSP5'!H67</f>
        <v>0</v>
      </c>
      <c r="I32" s="5">
        <f>I7-'CSP5'!I67</f>
        <v>0</v>
      </c>
      <c r="J32" s="5">
        <f>J7-'CSP5'!J67</f>
        <v>0</v>
      </c>
      <c r="K32" s="5">
        <f>K7-'CSP5'!K67</f>
        <v>0</v>
      </c>
      <c r="L32" s="5">
        <f>L7-'CSP5'!L67</f>
        <v>0</v>
      </c>
      <c r="M32" s="5">
        <f>M7-'CSP5'!M67</f>
        <v>0</v>
      </c>
      <c r="N32" s="5">
        <f>N7-'CSP5'!N67</f>
        <v>0</v>
      </c>
      <c r="O32" s="5">
        <f>O7-'CSP5'!O67</f>
        <v>0</v>
      </c>
      <c r="P32" s="5">
        <f>P7-'CSP5'!P67</f>
        <v>0</v>
      </c>
      <c r="Q32" s="5">
        <f>Q7-'CSP5'!Q67</f>
        <v>0</v>
      </c>
      <c r="R32" s="5">
        <f>R7-'CSP5'!R67</f>
        <v>0</v>
      </c>
      <c r="S32" s="16">
        <f t="shared" ref="S32:S49" si="11">R32</f>
        <v>0</v>
      </c>
      <c r="U32" s="8">
        <f>'CSP5'!$A$171</f>
        <v>650</v>
      </c>
      <c r="V32" s="16">
        <f t="shared" ref="V32:V49" si="12">W32</f>
        <v>0</v>
      </c>
      <c r="W32" s="5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5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5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5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5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5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5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5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5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5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5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5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5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5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5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5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6">
        <f t="shared" ref="AM32:AM49" si="13">AL32</f>
        <v>0</v>
      </c>
    </row>
    <row r="33" spans="1:39" s="5" customFormat="1" x14ac:dyDescent="0.25">
      <c r="A33" s="8">
        <f>'CSP5'!$A$172</f>
        <v>800</v>
      </c>
      <c r="B33" s="16">
        <f t="shared" si="10"/>
        <v>0</v>
      </c>
      <c r="C33" s="5">
        <f>C8-'CSP5'!C68</f>
        <v>0</v>
      </c>
      <c r="D33" s="5">
        <f>D8-'CSP5'!D68</f>
        <v>0</v>
      </c>
      <c r="E33" s="5">
        <f>E8-'CSP5'!E68</f>
        <v>0</v>
      </c>
      <c r="F33" s="5">
        <f>F8-'CSP5'!F68</f>
        <v>0</v>
      </c>
      <c r="G33" s="5">
        <f>G8-'CSP5'!G68</f>
        <v>0</v>
      </c>
      <c r="H33" s="5">
        <f>H8-'CSP5'!H68</f>
        <v>0</v>
      </c>
      <c r="I33" s="5">
        <f>I8-'CSP5'!I68</f>
        <v>0</v>
      </c>
      <c r="J33" s="5">
        <f>J8-'CSP5'!J68</f>
        <v>0</v>
      </c>
      <c r="K33" s="5">
        <f>K8-'CSP5'!K68</f>
        <v>0</v>
      </c>
      <c r="L33" s="5">
        <f>L8-'CSP5'!L68</f>
        <v>0</v>
      </c>
      <c r="M33" s="5">
        <f>M8-'CSP5'!M68</f>
        <v>0</v>
      </c>
      <c r="N33" s="5">
        <f>N8-'CSP5'!N68</f>
        <v>0</v>
      </c>
      <c r="O33" s="5">
        <f>O8-'CSP5'!O68</f>
        <v>0</v>
      </c>
      <c r="P33" s="5">
        <f>P8-'CSP5'!P68</f>
        <v>0</v>
      </c>
      <c r="Q33" s="5">
        <f>Q8-'CSP5'!Q68</f>
        <v>0</v>
      </c>
      <c r="R33" s="5">
        <f>R8-'CSP5'!R68</f>
        <v>0</v>
      </c>
      <c r="S33" s="16">
        <f t="shared" si="11"/>
        <v>0</v>
      </c>
      <c r="U33" s="8">
        <f>'CSP5'!$A$172</f>
        <v>800</v>
      </c>
      <c r="V33" s="16">
        <f t="shared" si="12"/>
        <v>0</v>
      </c>
      <c r="W33" s="5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5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5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5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5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5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5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5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5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5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5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5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5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5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5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5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6">
        <f t="shared" si="13"/>
        <v>0</v>
      </c>
    </row>
    <row r="34" spans="1:39" s="5" customFormat="1" x14ac:dyDescent="0.25">
      <c r="A34" s="8">
        <f>'CSP5'!$A$173</f>
        <v>1000</v>
      </c>
      <c r="B34" s="16">
        <f t="shared" si="10"/>
        <v>0</v>
      </c>
      <c r="C34" s="5">
        <f>C9-'CSP5'!C69</f>
        <v>0</v>
      </c>
      <c r="D34" s="5">
        <f>D9-'CSP5'!D69</f>
        <v>0</v>
      </c>
      <c r="E34" s="5">
        <f>E9-'CSP5'!E69</f>
        <v>0</v>
      </c>
      <c r="F34" s="5">
        <f>F9-'CSP5'!F69</f>
        <v>0</v>
      </c>
      <c r="G34" s="5">
        <f>G9-'CSP5'!G69</f>
        <v>0</v>
      </c>
      <c r="H34" s="5">
        <f>H9-'CSP5'!H69</f>
        <v>0</v>
      </c>
      <c r="I34" s="5">
        <f>I9-'CSP5'!I69</f>
        <v>0</v>
      </c>
      <c r="J34" s="5">
        <f>J9-'CSP5'!J69</f>
        <v>0</v>
      </c>
      <c r="K34" s="5">
        <f>K9-'CSP5'!K69</f>
        <v>0</v>
      </c>
      <c r="L34" s="5">
        <f>L9-'CSP5'!L69</f>
        <v>0</v>
      </c>
      <c r="M34" s="5">
        <f>M9-'CSP5'!M69</f>
        <v>0</v>
      </c>
      <c r="N34" s="5">
        <f>N9-'CSP5'!N69</f>
        <v>0</v>
      </c>
      <c r="O34" s="5">
        <f>O9-'CSP5'!O69</f>
        <v>0</v>
      </c>
      <c r="P34" s="5">
        <f>P9-'CSP5'!P69</f>
        <v>0</v>
      </c>
      <c r="Q34" s="5">
        <f>Q9-'CSP5'!Q69</f>
        <v>0</v>
      </c>
      <c r="R34" s="5">
        <f>R9-'CSP5'!R69</f>
        <v>0</v>
      </c>
      <c r="S34" s="16">
        <f t="shared" si="11"/>
        <v>0</v>
      </c>
      <c r="U34" s="8">
        <f>'CSP5'!$A$173</f>
        <v>1000</v>
      </c>
      <c r="V34" s="16">
        <f t="shared" si="12"/>
        <v>0</v>
      </c>
      <c r="W34" s="5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5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5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5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5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5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5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5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5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5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5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5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5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5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5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5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6">
        <f t="shared" si="13"/>
        <v>0</v>
      </c>
    </row>
    <row r="35" spans="1:39" s="5" customFormat="1" x14ac:dyDescent="0.25">
      <c r="A35" s="8">
        <f>'CSP5'!$A$174</f>
        <v>1200</v>
      </c>
      <c r="B35" s="16">
        <f t="shared" si="10"/>
        <v>0</v>
      </c>
      <c r="C35" s="5">
        <f>C10-'CSP5'!C70</f>
        <v>0</v>
      </c>
      <c r="D35" s="5">
        <f>D10-'CSP5'!D70</f>
        <v>0</v>
      </c>
      <c r="E35" s="5">
        <f>E10-'CSP5'!E70</f>
        <v>0</v>
      </c>
      <c r="F35" s="5">
        <f>F10-'CSP5'!F70</f>
        <v>0</v>
      </c>
      <c r="G35" s="5">
        <f>G10-'CSP5'!G70</f>
        <v>0</v>
      </c>
      <c r="H35" s="5">
        <f>H10-'CSP5'!H70</f>
        <v>0</v>
      </c>
      <c r="I35" s="5">
        <f>I10-'CSP5'!I70</f>
        <v>0</v>
      </c>
      <c r="J35" s="5">
        <f>J10-'CSP5'!J70</f>
        <v>0</v>
      </c>
      <c r="K35" s="5">
        <f>K10-'CSP5'!K70</f>
        <v>0</v>
      </c>
      <c r="L35" s="5">
        <f>L10-'CSP5'!L70</f>
        <v>0</v>
      </c>
      <c r="M35" s="5">
        <f>M10-'CSP5'!M70</f>
        <v>0</v>
      </c>
      <c r="N35" s="5">
        <f>N10-'CSP5'!N70</f>
        <v>0</v>
      </c>
      <c r="O35" s="5">
        <f>O10-'CSP5'!O70</f>
        <v>0</v>
      </c>
      <c r="P35" s="5">
        <f>P10-'CSP5'!P70</f>
        <v>0</v>
      </c>
      <c r="Q35" s="5">
        <f>Q10-'CSP5'!Q70</f>
        <v>0</v>
      </c>
      <c r="R35" s="5">
        <f>R10-'CSP5'!R70</f>
        <v>0</v>
      </c>
      <c r="S35" s="16">
        <f t="shared" si="11"/>
        <v>0</v>
      </c>
      <c r="U35" s="8">
        <f>'CSP5'!$A$174</f>
        <v>1200</v>
      </c>
      <c r="V35" s="16">
        <f t="shared" si="12"/>
        <v>0</v>
      </c>
      <c r="W35" s="5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5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5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5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5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5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5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5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5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5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5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5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5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5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5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5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6">
        <f t="shared" si="13"/>
        <v>0</v>
      </c>
    </row>
    <row r="36" spans="1:39" s="5" customFormat="1" x14ac:dyDescent="0.25">
      <c r="A36" s="8">
        <f>'CSP5'!$A$175</f>
        <v>1400</v>
      </c>
      <c r="B36" s="16">
        <f t="shared" si="10"/>
        <v>0</v>
      </c>
      <c r="C36" s="5">
        <f>C11-'CSP5'!C71</f>
        <v>0</v>
      </c>
      <c r="D36" s="5">
        <f>D11-'CSP5'!D71</f>
        <v>0</v>
      </c>
      <c r="E36" s="5">
        <f>E11-'CSP5'!E71</f>
        <v>0</v>
      </c>
      <c r="F36" s="5">
        <f>F11-'CSP5'!F71</f>
        <v>0</v>
      </c>
      <c r="G36" s="5">
        <f>G11-'CSP5'!G71</f>
        <v>0</v>
      </c>
      <c r="H36" s="5">
        <f>H11-'CSP5'!H71</f>
        <v>0</v>
      </c>
      <c r="I36" s="5">
        <f>I11-'CSP5'!I71</f>
        <v>0</v>
      </c>
      <c r="J36" s="5">
        <f>J11-'CSP5'!J71</f>
        <v>0</v>
      </c>
      <c r="K36" s="5">
        <f>K11-'CSP5'!K71</f>
        <v>0</v>
      </c>
      <c r="L36" s="5">
        <f>L11-'CSP5'!L71</f>
        <v>0</v>
      </c>
      <c r="M36" s="5">
        <f>M11-'CSP5'!M71</f>
        <v>0</v>
      </c>
      <c r="N36" s="5">
        <f>N11-'CSP5'!N71</f>
        <v>0</v>
      </c>
      <c r="O36" s="5">
        <f>O11-'CSP5'!O71</f>
        <v>0</v>
      </c>
      <c r="P36" s="5">
        <f>P11-'CSP5'!P71</f>
        <v>0</v>
      </c>
      <c r="Q36" s="5">
        <f>Q11-'CSP5'!Q71</f>
        <v>0</v>
      </c>
      <c r="R36" s="5">
        <f>R11-'CSP5'!R71</f>
        <v>0</v>
      </c>
      <c r="S36" s="16">
        <f t="shared" si="11"/>
        <v>0</v>
      </c>
      <c r="U36" s="8">
        <f>'CSP5'!$A$175</f>
        <v>1400</v>
      </c>
      <c r="V36" s="16">
        <f t="shared" si="12"/>
        <v>0</v>
      </c>
      <c r="W36" s="5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5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5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5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5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5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5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5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5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5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5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5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5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5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5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5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6">
        <f t="shared" si="13"/>
        <v>0</v>
      </c>
    </row>
    <row r="37" spans="1:39" s="5" customFormat="1" x14ac:dyDescent="0.25">
      <c r="A37" s="8">
        <f>'CSP5'!$A$176</f>
        <v>1550</v>
      </c>
      <c r="B37" s="16">
        <f t="shared" si="10"/>
        <v>0</v>
      </c>
      <c r="C37" s="5">
        <f>C12-'CSP5'!C72</f>
        <v>0</v>
      </c>
      <c r="D37" s="5">
        <f>D12-'CSP5'!D72</f>
        <v>0</v>
      </c>
      <c r="E37" s="5">
        <f>E12-'CSP5'!E72</f>
        <v>0</v>
      </c>
      <c r="F37" s="5">
        <f>F12-'CSP5'!F72</f>
        <v>0</v>
      </c>
      <c r="G37" s="5">
        <f>G12-'CSP5'!G72</f>
        <v>0</v>
      </c>
      <c r="H37" s="5">
        <f>H12-'CSP5'!H72</f>
        <v>0</v>
      </c>
      <c r="I37" s="5">
        <f>I12-'CSP5'!I72</f>
        <v>0</v>
      </c>
      <c r="J37" s="5">
        <f>J12-'CSP5'!J72</f>
        <v>0</v>
      </c>
      <c r="K37" s="5">
        <f>K12-'CSP5'!K72</f>
        <v>0</v>
      </c>
      <c r="L37" s="5">
        <f>L12-'CSP5'!L72</f>
        <v>0</v>
      </c>
      <c r="M37" s="5">
        <f>M12-'CSP5'!M72</f>
        <v>0</v>
      </c>
      <c r="N37" s="5">
        <f>N12-'CSP5'!N72</f>
        <v>0</v>
      </c>
      <c r="O37" s="5">
        <f>O12-'CSP5'!O72</f>
        <v>0</v>
      </c>
      <c r="P37" s="5">
        <f>P12-'CSP5'!P72</f>
        <v>0</v>
      </c>
      <c r="Q37" s="5">
        <f>Q12-'CSP5'!Q72</f>
        <v>0</v>
      </c>
      <c r="R37" s="5">
        <f>R12-'CSP5'!R72</f>
        <v>0</v>
      </c>
      <c r="S37" s="16">
        <f t="shared" si="11"/>
        <v>0</v>
      </c>
      <c r="U37" s="8">
        <f>'CSP5'!$A$176</f>
        <v>1550</v>
      </c>
      <c r="V37" s="16">
        <f t="shared" si="12"/>
        <v>0</v>
      </c>
      <c r="W37" s="5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5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5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5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5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5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5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5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5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5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5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5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5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5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5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5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6">
        <f t="shared" si="13"/>
        <v>0</v>
      </c>
    </row>
    <row r="38" spans="1:39" s="5" customFormat="1" x14ac:dyDescent="0.25">
      <c r="A38" s="8">
        <f>'CSP5'!$A$177</f>
        <v>1700</v>
      </c>
      <c r="B38" s="16">
        <f t="shared" si="10"/>
        <v>0</v>
      </c>
      <c r="C38" s="5">
        <f>C13-'CSP5'!C73</f>
        <v>0</v>
      </c>
      <c r="D38" s="5">
        <f>D13-'CSP5'!D73</f>
        <v>0</v>
      </c>
      <c r="E38" s="5">
        <f>E13-'CSP5'!E73</f>
        <v>0</v>
      </c>
      <c r="F38" s="5">
        <f>F13-'CSP5'!F73</f>
        <v>0</v>
      </c>
      <c r="G38" s="5">
        <f>G13-'CSP5'!G73</f>
        <v>0</v>
      </c>
      <c r="H38" s="5">
        <f>H13-'CSP5'!H73</f>
        <v>0</v>
      </c>
      <c r="I38" s="5">
        <f>I13-'CSP5'!I73</f>
        <v>0</v>
      </c>
      <c r="J38" s="5">
        <f>J13-'CSP5'!J73</f>
        <v>0</v>
      </c>
      <c r="K38" s="5">
        <f>K13-'CSP5'!K73</f>
        <v>0</v>
      </c>
      <c r="L38" s="5">
        <f>L13-'CSP5'!L73</f>
        <v>0</v>
      </c>
      <c r="M38" s="5">
        <f>M13-'CSP5'!M73</f>
        <v>0</v>
      </c>
      <c r="N38" s="5">
        <f>N13-'CSP5'!N73</f>
        <v>0</v>
      </c>
      <c r="O38" s="5">
        <f>O13-'CSP5'!O73</f>
        <v>0</v>
      </c>
      <c r="P38" s="5">
        <f>P13-'CSP5'!P73</f>
        <v>0</v>
      </c>
      <c r="Q38" s="5">
        <f>Q13-'CSP5'!Q73</f>
        <v>0</v>
      </c>
      <c r="R38" s="5">
        <f>R13-'CSP5'!R73</f>
        <v>0</v>
      </c>
      <c r="S38" s="16">
        <f t="shared" si="11"/>
        <v>0</v>
      </c>
      <c r="U38" s="8">
        <f>'CSP5'!$A$177</f>
        <v>1700</v>
      </c>
      <c r="V38" s="16">
        <f t="shared" si="12"/>
        <v>0</v>
      </c>
      <c r="W38" s="5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5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5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5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5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5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5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5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5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5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5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5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5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5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5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5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6">
        <f t="shared" si="13"/>
        <v>0</v>
      </c>
    </row>
    <row r="39" spans="1:39" s="5" customFormat="1" x14ac:dyDescent="0.25">
      <c r="A39" s="8">
        <f>'CSP5'!$A$178</f>
        <v>1800</v>
      </c>
      <c r="B39" s="16">
        <f t="shared" si="10"/>
        <v>0</v>
      </c>
      <c r="C39" s="5">
        <f>C14-'CSP5'!C74</f>
        <v>0</v>
      </c>
      <c r="D39" s="5">
        <f>D14-'CSP5'!D74</f>
        <v>0</v>
      </c>
      <c r="E39" s="5">
        <f>E14-'CSP5'!E74</f>
        <v>0</v>
      </c>
      <c r="F39" s="5">
        <f>F14-'CSP5'!F74</f>
        <v>0</v>
      </c>
      <c r="G39" s="5">
        <f>G14-'CSP5'!G74</f>
        <v>0</v>
      </c>
      <c r="H39" s="5">
        <f>H14-'CSP5'!H74</f>
        <v>0</v>
      </c>
      <c r="I39" s="5">
        <f>I14-'CSP5'!I74</f>
        <v>0</v>
      </c>
      <c r="J39" s="5">
        <f>J14-'CSP5'!J74</f>
        <v>0</v>
      </c>
      <c r="K39" s="5">
        <f>K14-'CSP5'!K74</f>
        <v>0</v>
      </c>
      <c r="L39" s="5">
        <f>L14-'CSP5'!L74</f>
        <v>0</v>
      </c>
      <c r="M39" s="5">
        <f>M14-'CSP5'!M74</f>
        <v>0</v>
      </c>
      <c r="N39" s="5">
        <f>N14-'CSP5'!N74</f>
        <v>0</v>
      </c>
      <c r="O39" s="5">
        <f>O14-'CSP5'!O74</f>
        <v>0</v>
      </c>
      <c r="P39" s="5">
        <f>P14-'CSP5'!P74</f>
        <v>0</v>
      </c>
      <c r="Q39" s="5">
        <f>Q14-'CSP5'!Q74</f>
        <v>0</v>
      </c>
      <c r="R39" s="5">
        <f>R14-'CSP5'!R74</f>
        <v>0</v>
      </c>
      <c r="S39" s="16">
        <f t="shared" si="11"/>
        <v>0</v>
      </c>
      <c r="U39" s="8">
        <f>'CSP5'!$A$178</f>
        <v>1800</v>
      </c>
      <c r="V39" s="16">
        <f t="shared" si="12"/>
        <v>0</v>
      </c>
      <c r="W39" s="5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5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5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5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5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5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5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5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5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5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5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5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5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5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5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5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6">
        <f t="shared" si="13"/>
        <v>0</v>
      </c>
    </row>
    <row r="40" spans="1:39" s="5" customFormat="1" x14ac:dyDescent="0.25">
      <c r="A40" s="8">
        <f>'CSP5'!$A$179</f>
        <v>2000</v>
      </c>
      <c r="B40" s="16">
        <f t="shared" si="10"/>
        <v>0</v>
      </c>
      <c r="C40" s="5">
        <f>C15-'CSP5'!C75</f>
        <v>0</v>
      </c>
      <c r="D40" s="5">
        <f>D15-'CSP5'!D75</f>
        <v>0</v>
      </c>
      <c r="E40" s="5">
        <f>E15-'CSP5'!E75</f>
        <v>0</v>
      </c>
      <c r="F40" s="5">
        <f>F15-'CSP5'!F75</f>
        <v>0</v>
      </c>
      <c r="G40" s="5">
        <f>G15-'CSP5'!G75</f>
        <v>0</v>
      </c>
      <c r="H40" s="5">
        <f>H15-'CSP5'!H75</f>
        <v>0</v>
      </c>
      <c r="I40" s="5">
        <f>I15-'CSP5'!I75</f>
        <v>0</v>
      </c>
      <c r="J40" s="5">
        <f>J15-'CSP5'!J75</f>
        <v>0</v>
      </c>
      <c r="K40" s="5">
        <f>K15-'CSP5'!K75</f>
        <v>0</v>
      </c>
      <c r="L40" s="5">
        <f>L15-'CSP5'!L75</f>
        <v>0</v>
      </c>
      <c r="M40" s="5">
        <f>M15-'CSP5'!M75</f>
        <v>0</v>
      </c>
      <c r="N40" s="5">
        <f>N15-'CSP5'!N75</f>
        <v>0</v>
      </c>
      <c r="O40" s="5">
        <f>O15-'CSP5'!O75</f>
        <v>0</v>
      </c>
      <c r="P40" s="5">
        <f>P15-'CSP5'!P75</f>
        <v>0</v>
      </c>
      <c r="Q40" s="5">
        <f>Q15-'CSP5'!Q75</f>
        <v>0</v>
      </c>
      <c r="R40" s="5">
        <f>R15-'CSP5'!R75</f>
        <v>0</v>
      </c>
      <c r="S40" s="16">
        <f t="shared" si="11"/>
        <v>0</v>
      </c>
      <c r="U40" s="8">
        <f>'CSP5'!$A$179</f>
        <v>2000</v>
      </c>
      <c r="V40" s="16">
        <f t="shared" si="12"/>
        <v>0</v>
      </c>
      <c r="W40" s="5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5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5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5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5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5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5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5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5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5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5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5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5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5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5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5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6">
        <f t="shared" si="13"/>
        <v>0</v>
      </c>
    </row>
    <row r="41" spans="1:39" s="5" customFormat="1" x14ac:dyDescent="0.25">
      <c r="A41" s="8">
        <f>'CSP5'!$A$180</f>
        <v>2200</v>
      </c>
      <c r="B41" s="16">
        <f t="shared" si="10"/>
        <v>0</v>
      </c>
      <c r="C41" s="5">
        <f>C16-'CSP5'!C76</f>
        <v>0</v>
      </c>
      <c r="D41" s="5">
        <f>D16-'CSP5'!D76</f>
        <v>0</v>
      </c>
      <c r="E41" s="5">
        <f>E16-'CSP5'!E76</f>
        <v>0</v>
      </c>
      <c r="F41" s="5">
        <f>F16-'CSP5'!F76</f>
        <v>0</v>
      </c>
      <c r="G41" s="5">
        <f>G16-'CSP5'!G76</f>
        <v>0</v>
      </c>
      <c r="H41" s="5">
        <f>H16-'CSP5'!H76</f>
        <v>0</v>
      </c>
      <c r="I41" s="5">
        <f>I16-'CSP5'!I76</f>
        <v>0</v>
      </c>
      <c r="J41" s="5">
        <f>J16-'CSP5'!J76</f>
        <v>0</v>
      </c>
      <c r="K41" s="5">
        <f>K16-'CSP5'!K76</f>
        <v>0</v>
      </c>
      <c r="L41" s="5">
        <f>L16-'CSP5'!L76</f>
        <v>0</v>
      </c>
      <c r="M41" s="5">
        <f>M16-'CSP5'!M76</f>
        <v>0</v>
      </c>
      <c r="N41" s="5">
        <f>N16-'CSP5'!N76</f>
        <v>0</v>
      </c>
      <c r="O41" s="5">
        <f>O16-'CSP5'!O76</f>
        <v>0</v>
      </c>
      <c r="P41" s="5">
        <f>P16-'CSP5'!P76</f>
        <v>0</v>
      </c>
      <c r="Q41" s="5">
        <f>Q16-'CSP5'!Q76</f>
        <v>0</v>
      </c>
      <c r="R41" s="5">
        <f>R16-'CSP5'!R76</f>
        <v>0</v>
      </c>
      <c r="S41" s="16">
        <f t="shared" si="11"/>
        <v>0</v>
      </c>
      <c r="U41" s="8">
        <f>'CSP5'!$A$180</f>
        <v>2200</v>
      </c>
      <c r="V41" s="16">
        <f t="shared" si="12"/>
        <v>0</v>
      </c>
      <c r="W41" s="5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5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5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5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5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5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5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5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5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5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5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5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5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5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5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5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6">
        <f t="shared" si="13"/>
        <v>0</v>
      </c>
    </row>
    <row r="42" spans="1:39" s="5" customFormat="1" x14ac:dyDescent="0.25">
      <c r="A42" s="8">
        <f>'CSP5'!$A$181</f>
        <v>2400</v>
      </c>
      <c r="B42" s="16">
        <f t="shared" si="10"/>
        <v>0</v>
      </c>
      <c r="C42" s="5">
        <f>C17-'CSP5'!C77</f>
        <v>0</v>
      </c>
      <c r="D42" s="5">
        <f>D17-'CSP5'!D77</f>
        <v>0</v>
      </c>
      <c r="E42" s="5">
        <f>E17-'CSP5'!E77</f>
        <v>0</v>
      </c>
      <c r="F42" s="5">
        <f>F17-'CSP5'!F77</f>
        <v>0</v>
      </c>
      <c r="G42" s="5">
        <f>G17-'CSP5'!G77</f>
        <v>0</v>
      </c>
      <c r="H42" s="5">
        <f>H17-'CSP5'!H77</f>
        <v>0</v>
      </c>
      <c r="I42" s="5">
        <f>I17-'CSP5'!I77</f>
        <v>0</v>
      </c>
      <c r="J42" s="5">
        <f>J17-'CSP5'!J77</f>
        <v>0</v>
      </c>
      <c r="K42" s="5">
        <f>K17-'CSP5'!K77</f>
        <v>0</v>
      </c>
      <c r="L42" s="5">
        <f>L17-'CSP5'!L77</f>
        <v>0</v>
      </c>
      <c r="M42" s="5">
        <f>M17-'CSP5'!M77</f>
        <v>0</v>
      </c>
      <c r="N42" s="5">
        <f>N17-'CSP5'!N77</f>
        <v>0</v>
      </c>
      <c r="O42" s="5">
        <f>O17-'CSP5'!O77</f>
        <v>0</v>
      </c>
      <c r="P42" s="5">
        <f>P17-'CSP5'!P77</f>
        <v>0</v>
      </c>
      <c r="Q42" s="5">
        <f>Q17-'CSP5'!Q77</f>
        <v>0</v>
      </c>
      <c r="R42" s="5">
        <f>R17-'CSP5'!R77</f>
        <v>0</v>
      </c>
      <c r="S42" s="16">
        <f t="shared" si="11"/>
        <v>0</v>
      </c>
      <c r="U42" s="8">
        <f>'CSP5'!$A$181</f>
        <v>2400</v>
      </c>
      <c r="V42" s="16">
        <f t="shared" si="12"/>
        <v>0</v>
      </c>
      <c r="W42" s="5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5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5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5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5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5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5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5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5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5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5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5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5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5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5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5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6">
        <f t="shared" si="13"/>
        <v>0</v>
      </c>
    </row>
    <row r="43" spans="1:39" s="5" customFormat="1" x14ac:dyDescent="0.25">
      <c r="A43" s="8">
        <f>'CSP5'!$A$182</f>
        <v>2600</v>
      </c>
      <c r="B43" s="16">
        <f t="shared" si="10"/>
        <v>0</v>
      </c>
      <c r="C43" s="5">
        <f>C18-'CSP5'!C78</f>
        <v>0</v>
      </c>
      <c r="D43" s="5">
        <f>D18-'CSP5'!D78</f>
        <v>0</v>
      </c>
      <c r="E43" s="5">
        <f>E18-'CSP5'!E78</f>
        <v>0</v>
      </c>
      <c r="F43" s="5">
        <f>F18-'CSP5'!F78</f>
        <v>0</v>
      </c>
      <c r="G43" s="5">
        <f>G18-'CSP5'!G78</f>
        <v>0</v>
      </c>
      <c r="H43" s="5">
        <f>H18-'CSP5'!H78</f>
        <v>0</v>
      </c>
      <c r="I43" s="5">
        <f>I18-'CSP5'!I78</f>
        <v>0</v>
      </c>
      <c r="J43" s="5">
        <f>J18-'CSP5'!J78</f>
        <v>0</v>
      </c>
      <c r="K43" s="5">
        <f>K18-'CSP5'!K78</f>
        <v>0</v>
      </c>
      <c r="L43" s="5">
        <f>L18-'CSP5'!L78</f>
        <v>0</v>
      </c>
      <c r="M43" s="5">
        <f>M18-'CSP5'!M78</f>
        <v>0</v>
      </c>
      <c r="N43" s="5">
        <f>N18-'CSP5'!N78</f>
        <v>0</v>
      </c>
      <c r="O43" s="5">
        <f>O18-'CSP5'!O78</f>
        <v>0</v>
      </c>
      <c r="P43" s="5">
        <f>P18-'CSP5'!P78</f>
        <v>0</v>
      </c>
      <c r="Q43" s="5">
        <f>Q18-'CSP5'!Q78</f>
        <v>0</v>
      </c>
      <c r="R43" s="5">
        <f>R18-'CSP5'!R78</f>
        <v>0</v>
      </c>
      <c r="S43" s="16">
        <f t="shared" si="11"/>
        <v>0</v>
      </c>
      <c r="U43" s="8">
        <f>'CSP5'!$A$182</f>
        <v>2600</v>
      </c>
      <c r="V43" s="16">
        <f t="shared" si="12"/>
        <v>0</v>
      </c>
      <c r="W43" s="5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5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5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5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5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5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5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5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5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5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5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5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5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5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5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5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6">
        <f t="shared" si="13"/>
        <v>0</v>
      </c>
    </row>
    <row r="44" spans="1:39" s="5" customFormat="1" x14ac:dyDescent="0.25">
      <c r="A44" s="8">
        <f>'CSP5'!$A$183</f>
        <v>2800</v>
      </c>
      <c r="B44" s="16">
        <f t="shared" si="10"/>
        <v>0</v>
      </c>
      <c r="C44" s="5">
        <f>C19-'CSP5'!C79</f>
        <v>0</v>
      </c>
      <c r="D44" s="5">
        <f>D19-'CSP5'!D79</f>
        <v>0</v>
      </c>
      <c r="E44" s="5">
        <f>E19-'CSP5'!E79</f>
        <v>0</v>
      </c>
      <c r="F44" s="5">
        <f>F19-'CSP5'!F79</f>
        <v>0</v>
      </c>
      <c r="G44" s="5">
        <f>G19-'CSP5'!G79</f>
        <v>0</v>
      </c>
      <c r="H44" s="5">
        <f>H19-'CSP5'!H79</f>
        <v>0</v>
      </c>
      <c r="I44" s="5">
        <f>I19-'CSP5'!I79</f>
        <v>0</v>
      </c>
      <c r="J44" s="5">
        <f>J19-'CSP5'!J79</f>
        <v>0</v>
      </c>
      <c r="K44" s="5">
        <f>K19-'CSP5'!K79</f>
        <v>0</v>
      </c>
      <c r="L44" s="5">
        <f>L19-'CSP5'!L79</f>
        <v>0</v>
      </c>
      <c r="M44" s="5">
        <f>M19-'CSP5'!M79</f>
        <v>0</v>
      </c>
      <c r="N44" s="5">
        <f>N19-'CSP5'!N79</f>
        <v>0</v>
      </c>
      <c r="O44" s="5">
        <f>O19-'CSP5'!O79</f>
        <v>0</v>
      </c>
      <c r="P44" s="5">
        <f>P19-'CSP5'!P79</f>
        <v>0</v>
      </c>
      <c r="Q44" s="5">
        <f>Q19-'CSP5'!Q79</f>
        <v>0</v>
      </c>
      <c r="R44" s="5">
        <f>R19-'CSP5'!R79</f>
        <v>0</v>
      </c>
      <c r="S44" s="16">
        <f t="shared" si="11"/>
        <v>0</v>
      </c>
      <c r="U44" s="8">
        <f>'CSP5'!$A$183</f>
        <v>2800</v>
      </c>
      <c r="V44" s="16">
        <f t="shared" si="12"/>
        <v>0</v>
      </c>
      <c r="W44" s="5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5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5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5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5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5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5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5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5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5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5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5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5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5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5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5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6">
        <f t="shared" si="13"/>
        <v>0</v>
      </c>
    </row>
    <row r="45" spans="1:39" s="5" customFormat="1" x14ac:dyDescent="0.25">
      <c r="A45" s="8">
        <f>'CSP5'!$A$184</f>
        <v>2900</v>
      </c>
      <c r="B45" s="16">
        <f t="shared" si="10"/>
        <v>0</v>
      </c>
      <c r="C45" s="5">
        <f>C20-'CSP5'!C80</f>
        <v>0</v>
      </c>
      <c r="D45" s="5">
        <f>D20-'CSP5'!D80</f>
        <v>0</v>
      </c>
      <c r="E45" s="5">
        <f>E20-'CSP5'!E80</f>
        <v>0</v>
      </c>
      <c r="F45" s="5">
        <f>F20-'CSP5'!F80</f>
        <v>0</v>
      </c>
      <c r="G45" s="5">
        <f>G20-'CSP5'!G80</f>
        <v>0</v>
      </c>
      <c r="H45" s="5">
        <f>H20-'CSP5'!H80</f>
        <v>0</v>
      </c>
      <c r="I45" s="5">
        <f>I20-'CSP5'!I80</f>
        <v>0</v>
      </c>
      <c r="J45" s="5">
        <f>J20-'CSP5'!J80</f>
        <v>0</v>
      </c>
      <c r="K45" s="5">
        <f>K20-'CSP5'!K80</f>
        <v>0</v>
      </c>
      <c r="L45" s="5">
        <f>L20-'CSP5'!L80</f>
        <v>0</v>
      </c>
      <c r="M45" s="5">
        <f>M20-'CSP5'!M80</f>
        <v>0</v>
      </c>
      <c r="N45" s="5">
        <f>N20-'CSP5'!N80</f>
        <v>0</v>
      </c>
      <c r="O45" s="5">
        <f>O20-'CSP5'!O80</f>
        <v>0</v>
      </c>
      <c r="P45" s="5">
        <f>P20-'CSP5'!P80</f>
        <v>0</v>
      </c>
      <c r="Q45" s="5">
        <f>Q20-'CSP5'!Q80</f>
        <v>0</v>
      </c>
      <c r="R45" s="5">
        <f>R20-'CSP5'!R80</f>
        <v>0</v>
      </c>
      <c r="S45" s="16">
        <f t="shared" si="11"/>
        <v>0</v>
      </c>
      <c r="U45" s="8">
        <f>'CSP5'!$A$184</f>
        <v>2900</v>
      </c>
      <c r="V45" s="16">
        <f t="shared" si="12"/>
        <v>0</v>
      </c>
      <c r="W45" s="5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5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5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5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5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5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5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5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5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5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5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5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5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5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5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5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6">
        <f t="shared" si="13"/>
        <v>0</v>
      </c>
    </row>
    <row r="46" spans="1:39" s="5" customFormat="1" x14ac:dyDescent="0.25">
      <c r="A46" s="8">
        <f>'CSP5'!$A$185</f>
        <v>3000</v>
      </c>
      <c r="B46" s="16">
        <f t="shared" si="10"/>
        <v>0</v>
      </c>
      <c r="C46" s="5">
        <f>C21-'CSP5'!C81</f>
        <v>0</v>
      </c>
      <c r="D46" s="5">
        <f>D21-'CSP5'!D81</f>
        <v>0</v>
      </c>
      <c r="E46" s="5">
        <f>E21-'CSP5'!E81</f>
        <v>0</v>
      </c>
      <c r="F46" s="5">
        <f>F21-'CSP5'!F81</f>
        <v>0</v>
      </c>
      <c r="G46" s="5">
        <f>G21-'CSP5'!G81</f>
        <v>0</v>
      </c>
      <c r="H46" s="5">
        <f>H21-'CSP5'!H81</f>
        <v>0</v>
      </c>
      <c r="I46" s="5">
        <f>I21-'CSP5'!I81</f>
        <v>0</v>
      </c>
      <c r="J46" s="5">
        <f>J21-'CSP5'!J81</f>
        <v>0</v>
      </c>
      <c r="K46" s="5">
        <f>K21-'CSP5'!K81</f>
        <v>0</v>
      </c>
      <c r="L46" s="5">
        <f>L21-'CSP5'!L81</f>
        <v>0</v>
      </c>
      <c r="M46" s="5">
        <f>M21-'CSP5'!M81</f>
        <v>0</v>
      </c>
      <c r="N46" s="5">
        <f>N21-'CSP5'!N81</f>
        <v>0</v>
      </c>
      <c r="O46" s="5">
        <f>O21-'CSP5'!O81</f>
        <v>0</v>
      </c>
      <c r="P46" s="5">
        <f>P21-'CSP5'!P81</f>
        <v>0</v>
      </c>
      <c r="Q46" s="5">
        <f>Q21-'CSP5'!Q81</f>
        <v>0</v>
      </c>
      <c r="R46" s="5">
        <f>R21-'CSP5'!R81</f>
        <v>0</v>
      </c>
      <c r="S46" s="16">
        <f t="shared" si="11"/>
        <v>0</v>
      </c>
      <c r="U46" s="8">
        <f>'CSP5'!$A$185</f>
        <v>3000</v>
      </c>
      <c r="V46" s="16">
        <f t="shared" si="12"/>
        <v>0</v>
      </c>
      <c r="W46" s="5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5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5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5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5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5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5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5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5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5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5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5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5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5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5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5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6">
        <f t="shared" si="13"/>
        <v>0</v>
      </c>
    </row>
    <row r="47" spans="1:39" s="5" customFormat="1" x14ac:dyDescent="0.25">
      <c r="A47" s="8">
        <f>'CSP5'!$A$186</f>
        <v>3200</v>
      </c>
      <c r="B47" s="16">
        <f t="shared" si="10"/>
        <v>0</v>
      </c>
      <c r="C47" s="5">
        <f>C22-'CSP5'!C82</f>
        <v>0</v>
      </c>
      <c r="D47" s="5">
        <f>D22-'CSP5'!D82</f>
        <v>0</v>
      </c>
      <c r="E47" s="5">
        <f>E22-'CSP5'!E82</f>
        <v>0</v>
      </c>
      <c r="F47" s="5">
        <f>F22-'CSP5'!F82</f>
        <v>0</v>
      </c>
      <c r="G47" s="5">
        <f>G22-'CSP5'!G82</f>
        <v>0</v>
      </c>
      <c r="H47" s="5">
        <f>H22-'CSP5'!H82</f>
        <v>0</v>
      </c>
      <c r="I47" s="5">
        <f>I22-'CSP5'!I82</f>
        <v>0</v>
      </c>
      <c r="J47" s="5">
        <f>J22-'CSP5'!J82</f>
        <v>0</v>
      </c>
      <c r="K47" s="5">
        <f>K22-'CSP5'!K82</f>
        <v>0</v>
      </c>
      <c r="L47" s="5">
        <f>L22-'CSP5'!L82</f>
        <v>0</v>
      </c>
      <c r="M47" s="5">
        <f>M22-'CSP5'!M82</f>
        <v>0</v>
      </c>
      <c r="N47" s="5">
        <f>N22-'CSP5'!N82</f>
        <v>0</v>
      </c>
      <c r="O47" s="5">
        <f>O22-'CSP5'!O82</f>
        <v>0</v>
      </c>
      <c r="P47" s="5">
        <f>P22-'CSP5'!P82</f>
        <v>0</v>
      </c>
      <c r="Q47" s="5">
        <f>Q22-'CSP5'!Q82</f>
        <v>0</v>
      </c>
      <c r="R47" s="5">
        <f>R22-'CSP5'!R82</f>
        <v>0</v>
      </c>
      <c r="S47" s="16">
        <f t="shared" si="11"/>
        <v>0</v>
      </c>
      <c r="U47" s="8">
        <f>'CSP5'!$A$186</f>
        <v>3200</v>
      </c>
      <c r="V47" s="16">
        <f t="shared" si="12"/>
        <v>0</v>
      </c>
      <c r="W47" s="5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5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5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5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5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5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5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5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5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5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5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5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5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5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5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5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6">
        <f t="shared" si="13"/>
        <v>0</v>
      </c>
    </row>
    <row r="48" spans="1:39" s="5" customFormat="1" x14ac:dyDescent="0.25">
      <c r="A48" s="8">
        <f>'CSP5'!$A$187</f>
        <v>3300</v>
      </c>
      <c r="B48" s="16">
        <f t="shared" si="10"/>
        <v>0</v>
      </c>
      <c r="C48" s="5">
        <f>C23-'CSP5'!C83</f>
        <v>0</v>
      </c>
      <c r="D48" s="5">
        <f>D23-'CSP5'!D83</f>
        <v>0</v>
      </c>
      <c r="E48" s="5">
        <f>E23-'CSP5'!E83</f>
        <v>0</v>
      </c>
      <c r="F48" s="5">
        <f>F23-'CSP5'!F83</f>
        <v>0</v>
      </c>
      <c r="G48" s="5">
        <f>G23-'CSP5'!G83</f>
        <v>0</v>
      </c>
      <c r="H48" s="5">
        <f>H23-'CSP5'!H83</f>
        <v>0</v>
      </c>
      <c r="I48" s="5">
        <f>I23-'CSP5'!I83</f>
        <v>0</v>
      </c>
      <c r="J48" s="5">
        <f>J23-'CSP5'!J83</f>
        <v>0</v>
      </c>
      <c r="K48" s="5">
        <f>K23-'CSP5'!K83</f>
        <v>0</v>
      </c>
      <c r="L48" s="5">
        <f>L23-'CSP5'!L83</f>
        <v>0</v>
      </c>
      <c r="M48" s="5">
        <f>M23-'CSP5'!M83</f>
        <v>0</v>
      </c>
      <c r="N48" s="5">
        <f>N23-'CSP5'!N83</f>
        <v>0</v>
      </c>
      <c r="O48" s="5">
        <f>O23-'CSP5'!O83</f>
        <v>0</v>
      </c>
      <c r="P48" s="5">
        <f>P23-'CSP5'!P83</f>
        <v>0</v>
      </c>
      <c r="Q48" s="5">
        <f>Q23-'CSP5'!Q83</f>
        <v>0</v>
      </c>
      <c r="R48" s="5">
        <f>R23-'CSP5'!R83</f>
        <v>0</v>
      </c>
      <c r="S48" s="16">
        <f t="shared" si="11"/>
        <v>0</v>
      </c>
      <c r="U48" s="8">
        <f>'CSP5'!$A$187</f>
        <v>3300</v>
      </c>
      <c r="V48" s="16">
        <f t="shared" si="12"/>
        <v>0</v>
      </c>
      <c r="W48" s="5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5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5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5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5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5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5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5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5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5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5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5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5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5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5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5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6">
        <f t="shared" si="13"/>
        <v>0</v>
      </c>
    </row>
    <row r="49" spans="1:39" s="5" customFormat="1" x14ac:dyDescent="0.25">
      <c r="A49" s="8">
        <f>'CSP5'!$A$188</f>
        <v>3500</v>
      </c>
      <c r="B49" s="16">
        <f t="shared" si="10"/>
        <v>0</v>
      </c>
      <c r="C49" s="5">
        <f>C24-'CSP5'!C84</f>
        <v>0</v>
      </c>
      <c r="D49" s="5">
        <f>D24-'CSP5'!D84</f>
        <v>0</v>
      </c>
      <c r="E49" s="5">
        <f>E24-'CSP5'!E84</f>
        <v>0</v>
      </c>
      <c r="F49" s="5">
        <f>F24-'CSP5'!F84</f>
        <v>0</v>
      </c>
      <c r="G49" s="5">
        <f>G24-'CSP5'!G84</f>
        <v>0</v>
      </c>
      <c r="H49" s="5">
        <f>H24-'CSP5'!H84</f>
        <v>0</v>
      </c>
      <c r="I49" s="5">
        <f>I24-'CSP5'!I84</f>
        <v>0</v>
      </c>
      <c r="J49" s="5">
        <f>J24-'CSP5'!J84</f>
        <v>0</v>
      </c>
      <c r="K49" s="5">
        <f>K24-'CSP5'!K84</f>
        <v>0</v>
      </c>
      <c r="L49" s="5">
        <f>L24-'CSP5'!L84</f>
        <v>0</v>
      </c>
      <c r="M49" s="5">
        <f>M24-'CSP5'!M84</f>
        <v>0</v>
      </c>
      <c r="N49" s="5">
        <f>N24-'CSP5'!N84</f>
        <v>0</v>
      </c>
      <c r="O49" s="5">
        <f>O24-'CSP5'!O84</f>
        <v>0</v>
      </c>
      <c r="P49" s="5">
        <f>P24-'CSP5'!P84</f>
        <v>0</v>
      </c>
      <c r="Q49" s="5">
        <f>Q24-'CSP5'!Q84</f>
        <v>0</v>
      </c>
      <c r="R49" s="5">
        <f>R24-'CSP5'!R84</f>
        <v>0</v>
      </c>
      <c r="S49" s="16">
        <f t="shared" si="11"/>
        <v>0</v>
      </c>
      <c r="U49" s="8">
        <f>'CSP5'!$A$188</f>
        <v>3500</v>
      </c>
      <c r="V49" s="16">
        <f t="shared" si="12"/>
        <v>0</v>
      </c>
      <c r="W49" s="5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5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5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5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5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5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5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5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5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5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5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5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5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5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5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5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6">
        <f t="shared" si="13"/>
        <v>0</v>
      </c>
    </row>
    <row r="50" spans="1:39" s="5" customFormat="1" x14ac:dyDescent="0.25">
      <c r="A50" s="16">
        <f>'CSP5'!$A$189</f>
        <v>3501</v>
      </c>
      <c r="B50" s="16">
        <f>B49</f>
        <v>0</v>
      </c>
      <c r="C50" s="16">
        <f t="shared" ref="C50:S50" si="14">C49</f>
        <v>0</v>
      </c>
      <c r="D50" s="16">
        <f t="shared" si="14"/>
        <v>0</v>
      </c>
      <c r="E50" s="16">
        <f t="shared" si="14"/>
        <v>0</v>
      </c>
      <c r="F50" s="16">
        <f t="shared" si="14"/>
        <v>0</v>
      </c>
      <c r="G50" s="16">
        <f t="shared" si="14"/>
        <v>0</v>
      </c>
      <c r="H50" s="16">
        <f t="shared" si="14"/>
        <v>0</v>
      </c>
      <c r="I50" s="16">
        <f t="shared" si="14"/>
        <v>0</v>
      </c>
      <c r="J50" s="16">
        <f t="shared" si="14"/>
        <v>0</v>
      </c>
      <c r="K50" s="16">
        <f t="shared" si="14"/>
        <v>0</v>
      </c>
      <c r="L50" s="16">
        <f t="shared" si="14"/>
        <v>0</v>
      </c>
      <c r="M50" s="16">
        <f t="shared" si="14"/>
        <v>0</v>
      </c>
      <c r="N50" s="16">
        <f t="shared" si="14"/>
        <v>0</v>
      </c>
      <c r="O50" s="16">
        <f t="shared" si="14"/>
        <v>0</v>
      </c>
      <c r="P50" s="16">
        <f t="shared" si="14"/>
        <v>0</v>
      </c>
      <c r="Q50" s="16">
        <f t="shared" si="14"/>
        <v>0</v>
      </c>
      <c r="R50" s="16">
        <f t="shared" si="14"/>
        <v>0</v>
      </c>
      <c r="S50" s="16">
        <f t="shared" si="14"/>
        <v>0</v>
      </c>
      <c r="U50" s="16">
        <f>'CSP5'!$A$189</f>
        <v>3501</v>
      </c>
      <c r="V50" s="16">
        <f>V49</f>
        <v>0</v>
      </c>
      <c r="W50" s="16">
        <f t="shared" ref="W50:AM50" si="15">W49</f>
        <v>0</v>
      </c>
      <c r="X50" s="16">
        <f t="shared" si="15"/>
        <v>0</v>
      </c>
      <c r="Y50" s="16">
        <f t="shared" si="15"/>
        <v>0</v>
      </c>
      <c r="Z50" s="16">
        <f t="shared" si="15"/>
        <v>0</v>
      </c>
      <c r="AA50" s="16">
        <f t="shared" si="15"/>
        <v>0</v>
      </c>
      <c r="AB50" s="16">
        <f t="shared" si="15"/>
        <v>0</v>
      </c>
      <c r="AC50" s="16">
        <f t="shared" si="15"/>
        <v>0</v>
      </c>
      <c r="AD50" s="16">
        <f t="shared" si="15"/>
        <v>0</v>
      </c>
      <c r="AE50" s="16">
        <f t="shared" si="15"/>
        <v>0</v>
      </c>
      <c r="AF50" s="16">
        <f t="shared" si="15"/>
        <v>0</v>
      </c>
      <c r="AG50" s="16">
        <f t="shared" si="15"/>
        <v>0</v>
      </c>
      <c r="AH50" s="16">
        <f t="shared" si="15"/>
        <v>0</v>
      </c>
      <c r="AI50" s="16">
        <f t="shared" si="15"/>
        <v>0</v>
      </c>
      <c r="AJ50" s="16">
        <f t="shared" si="15"/>
        <v>0</v>
      </c>
      <c r="AK50" s="16">
        <f t="shared" si="15"/>
        <v>0</v>
      </c>
      <c r="AL50" s="16">
        <f t="shared" si="15"/>
        <v>0</v>
      </c>
      <c r="AM50" s="16">
        <f t="shared" si="15"/>
        <v>0</v>
      </c>
    </row>
    <row r="51" spans="1:39" x14ac:dyDescent="0.25">
      <c r="A51" s="9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</row>
    <row r="52" spans="1:39" x14ac:dyDescent="0.25">
      <c r="A52" s="17"/>
      <c r="B52" s="51" t="s">
        <v>1133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U52" s="17"/>
      <c r="V52" s="51" t="s">
        <v>1182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13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13">
        <f>'CSP5'!$S$168</f>
        <v>141</v>
      </c>
      <c r="U54" s="3" t="str">
        <f>'CSP5'!$A$168</f>
        <v>RPM</v>
      </c>
      <c r="V54" s="13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13">
        <f>'CSP5'!$S$168</f>
        <v>141</v>
      </c>
    </row>
    <row r="55" spans="1:39" s="5" customFormat="1" x14ac:dyDescent="0.25">
      <c r="A55" s="16">
        <f>'CSP5'!$A$169</f>
        <v>619</v>
      </c>
      <c r="B55" s="16">
        <f>B56</f>
        <v>273.57267561775996</v>
      </c>
      <c r="C55" s="16">
        <f t="shared" ref="C55:S55" si="16">C56</f>
        <v>273.57267561775996</v>
      </c>
      <c r="D55" s="16">
        <f t="shared" si="16"/>
        <v>273.57267561775996</v>
      </c>
      <c r="E55" s="16">
        <f t="shared" si="16"/>
        <v>254.94443434300157</v>
      </c>
      <c r="F55" s="16">
        <f t="shared" si="16"/>
        <v>262.021483942656</v>
      </c>
      <c r="G55" s="16">
        <f t="shared" si="16"/>
        <v>230.48769081413121</v>
      </c>
      <c r="H55" s="16">
        <f t="shared" si="16"/>
        <v>288.79622881795581</v>
      </c>
      <c r="I55" s="16">
        <f t="shared" si="16"/>
        <v>280.28743694671357</v>
      </c>
      <c r="J55" s="16">
        <f t="shared" si="16"/>
        <v>292.58785373737464</v>
      </c>
      <c r="K55" s="16">
        <f t="shared" si="16"/>
        <v>323.45387908788638</v>
      </c>
      <c r="L55" s="16">
        <f t="shared" si="16"/>
        <v>317.59107385546719</v>
      </c>
      <c r="M55" s="16">
        <f t="shared" si="16"/>
        <v>290.75563201927201</v>
      </c>
      <c r="N55" s="16">
        <f t="shared" si="16"/>
        <v>229.62212528770772</v>
      </c>
      <c r="O55" s="16">
        <f t="shared" si="16"/>
        <v>229.62212528770772</v>
      </c>
      <c r="P55" s="16">
        <f t="shared" si="16"/>
        <v>229.62212528770772</v>
      </c>
      <c r="Q55" s="16">
        <f t="shared" si="16"/>
        <v>229.62212528770772</v>
      </c>
      <c r="R55" s="16">
        <f t="shared" si="16"/>
        <v>229.62212528770772</v>
      </c>
      <c r="S55" s="16">
        <f t="shared" si="16"/>
        <v>229.62212528770772</v>
      </c>
      <c r="U55" s="16">
        <f>'CSP5'!$A$169</f>
        <v>619</v>
      </c>
      <c r="V55" s="16">
        <f>V56</f>
        <v>60.1222826086955</v>
      </c>
      <c r="W55" s="16">
        <f t="shared" ref="W55:AM55" si="17">W56</f>
        <v>60.1222826086955</v>
      </c>
      <c r="X55" s="16">
        <f t="shared" si="17"/>
        <v>60.122282608695514</v>
      </c>
      <c r="Y55" s="16">
        <f t="shared" si="17"/>
        <v>60.1222826086955</v>
      </c>
      <c r="Z55" s="16">
        <f t="shared" si="17"/>
        <v>60.122282608695514</v>
      </c>
      <c r="AA55" s="16">
        <f t="shared" si="17"/>
        <v>60.122282608695514</v>
      </c>
      <c r="AB55" s="16">
        <f t="shared" si="17"/>
        <v>61.050820999074837</v>
      </c>
      <c r="AC55" s="16">
        <f t="shared" si="17"/>
        <v>70.412523126734342</v>
      </c>
      <c r="AD55" s="16">
        <f t="shared" si="17"/>
        <v>90.013586956521749</v>
      </c>
      <c r="AE55" s="16">
        <f t="shared" si="17"/>
        <v>107.49639529724948</v>
      </c>
      <c r="AF55" s="16">
        <f t="shared" si="17"/>
        <v>137.53050133096733</v>
      </c>
      <c r="AG55" s="16">
        <f t="shared" si="17"/>
        <v>165.08152173913061</v>
      </c>
      <c r="AH55" s="16">
        <f t="shared" si="17"/>
        <v>165.08152173913061</v>
      </c>
      <c r="AI55" s="16">
        <f t="shared" si="17"/>
        <v>165.08152173913004</v>
      </c>
      <c r="AJ55" s="16">
        <f t="shared" si="17"/>
        <v>165.08152173913004</v>
      </c>
      <c r="AK55" s="16">
        <f t="shared" si="17"/>
        <v>165.08152173913061</v>
      </c>
      <c r="AL55" s="16">
        <f t="shared" si="17"/>
        <v>165.08152173913118</v>
      </c>
      <c r="AM55" s="16">
        <f t="shared" si="17"/>
        <v>165.08152173913118</v>
      </c>
    </row>
    <row r="56" spans="1:39" s="5" customFormat="1" x14ac:dyDescent="0.25">
      <c r="A56" s="8">
        <f>'CSP5'!$A$170</f>
        <v>620</v>
      </c>
      <c r="B56" s="16">
        <f>C56</f>
        <v>273.57267561775996</v>
      </c>
      <c r="C56" s="5">
        <f>_xll.Interp2dTab(-1,0,'Internal Flash'!$B$71:$L$71,'Internal Flash'!$A$72:$A$84,'Internal Flash'!$B$72:$L$84,'Fuel Pressure Calc'!C6,'Pilot Injection'!C6)</f>
        <v>273.57267561775996</v>
      </c>
      <c r="D56" s="5">
        <f>_xll.Interp2dTab(-1,0,'Internal Flash'!$B$71:$L$71,'Internal Flash'!$A$72:$A$84,'Internal Flash'!$B$72:$L$84,'Fuel Pressure Calc'!D6,'Pilot Injection'!D6)</f>
        <v>273.57267561775996</v>
      </c>
      <c r="E56" s="5">
        <f>_xll.Interp2dTab(-1,0,'Internal Flash'!$B$71:$L$71,'Internal Flash'!$A$72:$A$84,'Internal Flash'!$B$72:$L$84,'Fuel Pressure Calc'!E6,'Pilot Injection'!E6)</f>
        <v>254.94443434300157</v>
      </c>
      <c r="F56" s="5">
        <f>_xll.Interp2dTab(-1,0,'Internal Flash'!$B$71:$L$71,'Internal Flash'!$A$72:$A$84,'Internal Flash'!$B$72:$L$84,'Fuel Pressure Calc'!F6,'Pilot Injection'!F6)</f>
        <v>262.021483942656</v>
      </c>
      <c r="G56" s="5">
        <f>_xll.Interp2dTab(-1,0,'Internal Flash'!$B$71:$L$71,'Internal Flash'!$A$72:$A$84,'Internal Flash'!$B$72:$L$84,'Fuel Pressure Calc'!G6,'Pilot Injection'!G6)</f>
        <v>230.48769081413121</v>
      </c>
      <c r="H56" s="5">
        <f>_xll.Interp2dTab(-1,0,'Internal Flash'!$B$71:$L$71,'Internal Flash'!$A$72:$A$84,'Internal Flash'!$B$72:$L$84,'Fuel Pressure Calc'!H6,'Pilot Injection'!H6)</f>
        <v>288.79622881795581</v>
      </c>
      <c r="I56" s="5">
        <f>_xll.Interp2dTab(-1,0,'Internal Flash'!$B$71:$L$71,'Internal Flash'!$A$72:$A$84,'Internal Flash'!$B$72:$L$84,'Fuel Pressure Calc'!I6,'Pilot Injection'!I6)</f>
        <v>280.28743694671357</v>
      </c>
      <c r="J56" s="5">
        <f>_xll.Interp2dTab(-1,0,'Internal Flash'!$B$71:$L$71,'Internal Flash'!$A$72:$A$84,'Internal Flash'!$B$72:$L$84,'Fuel Pressure Calc'!J6,'Pilot Injection'!J6)</f>
        <v>292.58785373737464</v>
      </c>
      <c r="K56" s="5">
        <f>_xll.Interp2dTab(-1,0,'Internal Flash'!$B$71:$L$71,'Internal Flash'!$A$72:$A$84,'Internal Flash'!$B$72:$L$84,'Fuel Pressure Calc'!K6,'Pilot Injection'!K6)</f>
        <v>323.45387908788638</v>
      </c>
      <c r="L56" s="5">
        <f>_xll.Interp2dTab(-1,0,'Internal Flash'!$B$71:$L$71,'Internal Flash'!$A$72:$A$84,'Internal Flash'!$B$72:$L$84,'Fuel Pressure Calc'!L6,'Pilot Injection'!L6)</f>
        <v>317.59107385546719</v>
      </c>
      <c r="M56" s="5">
        <f>_xll.Interp2dTab(-1,0,'Internal Flash'!$B$71:$L$71,'Internal Flash'!$A$72:$A$84,'Internal Flash'!$B$72:$L$84,'Fuel Pressure Calc'!M6,'Pilot Injection'!M6)</f>
        <v>290.75563201927201</v>
      </c>
      <c r="N56" s="5">
        <f>_xll.Interp2dTab(-1,0,'Internal Flash'!$B$71:$L$71,'Internal Flash'!$A$72:$A$84,'Internal Flash'!$B$72:$L$84,'Fuel Pressure Calc'!N6,'Pilot Injection'!N6)</f>
        <v>229.62212528770772</v>
      </c>
      <c r="O56" s="5">
        <f>_xll.Interp2dTab(-1,0,'Internal Flash'!$B$71:$L$71,'Internal Flash'!$A$72:$A$84,'Internal Flash'!$B$72:$L$84,'Fuel Pressure Calc'!O6,'Pilot Injection'!O6)</f>
        <v>229.62212528770772</v>
      </c>
      <c r="P56" s="5">
        <f>_xll.Interp2dTab(-1,0,'Internal Flash'!$B$71:$L$71,'Internal Flash'!$A$72:$A$84,'Internal Flash'!$B$72:$L$84,'Fuel Pressure Calc'!P6,'Pilot Injection'!P6)</f>
        <v>229.62212528770772</v>
      </c>
      <c r="Q56" s="5">
        <f>_xll.Interp2dTab(-1,0,'Internal Flash'!$B$71:$L$71,'Internal Flash'!$A$72:$A$84,'Internal Flash'!$B$72:$L$84,'Fuel Pressure Calc'!Q6,'Pilot Injection'!Q6)</f>
        <v>229.62212528770772</v>
      </c>
      <c r="R56" s="5">
        <f>_xll.Interp2dTab(-1,0,'Internal Flash'!$B$71:$L$71,'Internal Flash'!$A$72:$A$84,'Internal Flash'!$B$72:$L$84,'Fuel Pressure Calc'!R6,'Pilot Injection'!R6)</f>
        <v>229.62212528770772</v>
      </c>
      <c r="S56" s="16">
        <f>R56</f>
        <v>229.62212528770772</v>
      </c>
      <c r="U56" s="8">
        <f>'CSP5'!$A$170</f>
        <v>620</v>
      </c>
      <c r="V56" s="16">
        <f>W56</f>
        <v>60.1222826086955</v>
      </c>
      <c r="W56" s="5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</v>
      </c>
      <c r="X56" s="5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60.122282608695514</v>
      </c>
      <c r="Y56" s="5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</v>
      </c>
      <c r="Z56" s="5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60.122282608695514</v>
      </c>
      <c r="AA56" s="5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60.122282608695514</v>
      </c>
      <c r="AB56" s="5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61.050820999074837</v>
      </c>
      <c r="AC56" s="5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70.412523126734342</v>
      </c>
      <c r="AD56" s="5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90.013586956521749</v>
      </c>
      <c r="AE56" s="5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107.49639529724948</v>
      </c>
      <c r="AF56" s="5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137.53050133096733</v>
      </c>
      <c r="AG56" s="5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165.08152173913061</v>
      </c>
      <c r="AH56" s="5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165.08152173913061</v>
      </c>
      <c r="AI56" s="5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165.08152173913004</v>
      </c>
      <c r="AJ56" s="5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165.08152173913004</v>
      </c>
      <c r="AK56" s="5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165.08152173913061</v>
      </c>
      <c r="AL56" s="5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165.08152173913118</v>
      </c>
      <c r="AM56" s="16">
        <f>AL56</f>
        <v>165.08152173913118</v>
      </c>
    </row>
    <row r="57" spans="1:39" s="5" customFormat="1" x14ac:dyDescent="0.25">
      <c r="A57" s="8">
        <f>'CSP5'!$A$171</f>
        <v>650</v>
      </c>
      <c r="B57" s="16">
        <f t="shared" ref="B57:B74" si="18">C57</f>
        <v>246.14235754678401</v>
      </c>
      <c r="C57" s="5">
        <f>_xll.Interp2dTab(-1,0,'Internal Flash'!$B$71:$L$71,'Internal Flash'!$A$72:$A$84,'Internal Flash'!$B$72:$L$84,'Fuel Pressure Calc'!C7,'Pilot Injection'!C7)</f>
        <v>246.14235754678401</v>
      </c>
      <c r="D57" s="5">
        <f>_xll.Interp2dTab(-1,0,'Internal Flash'!$B$71:$L$71,'Internal Flash'!$A$72:$A$84,'Internal Flash'!$B$72:$L$84,'Fuel Pressure Calc'!D7,'Pilot Injection'!D7)</f>
        <v>246.14235754678401</v>
      </c>
      <c r="E57" s="5">
        <f>_xll.Interp2dTab(-1,0,'Internal Flash'!$B$71:$L$71,'Internal Flash'!$A$72:$A$84,'Internal Flash'!$B$72:$L$84,'Fuel Pressure Calc'!E7,'Pilot Injection'!E7)</f>
        <v>246.14235754678401</v>
      </c>
      <c r="F57" s="5">
        <f>_xll.Interp2dTab(-1,0,'Internal Flash'!$B$71:$L$71,'Internal Flash'!$A$72:$A$84,'Internal Flash'!$B$72:$L$84,'Fuel Pressure Calc'!F7,'Pilot Injection'!F7)</f>
        <v>245.74990046559998</v>
      </c>
      <c r="G57" s="5">
        <f>_xll.Interp2dTab(-1,0,'Internal Flash'!$B$71:$L$71,'Internal Flash'!$A$72:$A$84,'Internal Flash'!$B$72:$L$84,'Fuel Pressure Calc'!G7,'Pilot Injection'!G7)</f>
        <v>257.02699959889918</v>
      </c>
      <c r="H57" s="5">
        <f>_xll.Interp2dTab(-1,0,'Internal Flash'!$B$71:$L$71,'Internal Flash'!$A$72:$A$84,'Internal Flash'!$B$72:$L$84,'Fuel Pressure Calc'!H7,'Pilot Injection'!H7)</f>
        <v>278.62556353436156</v>
      </c>
      <c r="I57" s="5">
        <f>_xll.Interp2dTab(-1,0,'Internal Flash'!$B$71:$L$71,'Internal Flash'!$A$72:$A$84,'Internal Flash'!$B$72:$L$84,'Fuel Pressure Calc'!I7,'Pilot Injection'!I7)</f>
        <v>270.0669154607487</v>
      </c>
      <c r="J57" s="5">
        <f>_xll.Interp2dTab(-1,0,'Internal Flash'!$B$71:$L$71,'Internal Flash'!$A$72:$A$84,'Internal Flash'!$B$72:$L$84,'Fuel Pressure Calc'!J7,'Pilot Injection'!J7)</f>
        <v>270.0669154607487</v>
      </c>
      <c r="K57" s="5">
        <f>_xll.Interp2dTab(-1,0,'Internal Flash'!$B$71:$L$71,'Internal Flash'!$A$72:$A$84,'Internal Flash'!$B$72:$L$84,'Fuel Pressure Calc'!K7,'Pilot Injection'!K7)</f>
        <v>240.1732527182144</v>
      </c>
      <c r="L57" s="5">
        <f>_xll.Interp2dTab(-1,0,'Internal Flash'!$B$71:$L$71,'Internal Flash'!$A$72:$A$84,'Internal Flash'!$B$72:$L$84,'Fuel Pressure Calc'!L7,'Pilot Injection'!L7)</f>
        <v>245.59787780799786</v>
      </c>
      <c r="M57" s="5">
        <f>_xll.Interp2dTab(-1,0,'Internal Flash'!$B$71:$L$71,'Internal Flash'!$A$72:$A$84,'Internal Flash'!$B$72:$L$84,'Fuel Pressure Calc'!M7,'Pilot Injection'!M7)</f>
        <v>214.12688809879251</v>
      </c>
      <c r="N57" s="5">
        <f>_xll.Interp2dTab(-1,0,'Internal Flash'!$B$71:$L$71,'Internal Flash'!$A$72:$A$84,'Internal Flash'!$B$72:$L$84,'Fuel Pressure Calc'!N7,'Pilot Injection'!N7)</f>
        <v>214.12688809879251</v>
      </c>
      <c r="O57" s="5">
        <f>_xll.Interp2dTab(-1,0,'Internal Flash'!$B$71:$L$71,'Internal Flash'!$A$72:$A$84,'Internal Flash'!$B$72:$L$84,'Fuel Pressure Calc'!O7,'Pilot Injection'!O7)</f>
        <v>211.08314821392852</v>
      </c>
      <c r="P57" s="5">
        <f>_xll.Interp2dTab(-1,0,'Internal Flash'!$B$71:$L$71,'Internal Flash'!$A$72:$A$84,'Internal Flash'!$B$72:$L$84,'Fuel Pressure Calc'!P7,'Pilot Injection'!P7)</f>
        <v>211.08314821392852</v>
      </c>
      <c r="Q57" s="5">
        <f>_xll.Interp2dTab(-1,0,'Internal Flash'!$B$71:$L$71,'Internal Flash'!$A$72:$A$84,'Internal Flash'!$B$72:$L$84,'Fuel Pressure Calc'!Q7,'Pilot Injection'!Q7)</f>
        <v>211.08314821392852</v>
      </c>
      <c r="R57" s="5">
        <f>_xll.Interp2dTab(-1,0,'Internal Flash'!$B$71:$L$71,'Internal Flash'!$A$72:$A$84,'Internal Flash'!$B$72:$L$84,'Fuel Pressure Calc'!R7,'Pilot Injection'!R7)</f>
        <v>211.08314821392852</v>
      </c>
      <c r="S57" s="16">
        <f t="shared" ref="S57:S74" si="19">R57</f>
        <v>211.08314821392852</v>
      </c>
      <c r="U57" s="8">
        <f>'CSP5'!$A$171</f>
        <v>650</v>
      </c>
      <c r="V57" s="16">
        <f t="shared" ref="V57:V74" si="20">W57</f>
        <v>60.1222826086955</v>
      </c>
      <c r="W57" s="5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</v>
      </c>
      <c r="X57" s="5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</v>
      </c>
      <c r="Y57" s="5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</v>
      </c>
      <c r="Z57" s="5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</v>
      </c>
      <c r="AA57" s="5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60.122282608695492</v>
      </c>
      <c r="AB57" s="5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</v>
      </c>
      <c r="AC57" s="5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70.412523126734342</v>
      </c>
      <c r="AD57" s="5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90.013586956521749</v>
      </c>
      <c r="AE57" s="5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107.49639529724948</v>
      </c>
      <c r="AF57" s="5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137.53050133096733</v>
      </c>
      <c r="AG57" s="5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165.08152173913032</v>
      </c>
      <c r="AH57" s="5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165.08152173913061</v>
      </c>
      <c r="AI57" s="5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165.08152173913004</v>
      </c>
      <c r="AJ57" s="5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165.08152173913004</v>
      </c>
      <c r="AK57" s="5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165.08152173913004</v>
      </c>
      <c r="AL57" s="5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165.08152173913004</v>
      </c>
      <c r="AM57" s="16">
        <f t="shared" ref="AM57:AM74" si="21">AL57</f>
        <v>165.08152173913004</v>
      </c>
    </row>
    <row r="58" spans="1:39" s="5" customFormat="1" x14ac:dyDescent="0.25">
      <c r="A58" s="8">
        <f>'CSP5'!$A$172</f>
        <v>800</v>
      </c>
      <c r="B58" s="16">
        <f t="shared" si="18"/>
        <v>236.282107583808</v>
      </c>
      <c r="C58" s="5">
        <f>_xll.Interp2dTab(-1,0,'Internal Flash'!$B$71:$L$71,'Internal Flash'!$A$72:$A$84,'Internal Flash'!$B$72:$L$84,'Fuel Pressure Calc'!C8,'Pilot Injection'!C8)</f>
        <v>236.282107583808</v>
      </c>
      <c r="D58" s="5">
        <f>_xll.Interp2dTab(-1,0,'Internal Flash'!$B$71:$L$71,'Internal Flash'!$A$72:$A$84,'Internal Flash'!$B$72:$L$84,'Fuel Pressure Calc'!D8,'Pilot Injection'!D8)</f>
        <v>221.371485688576</v>
      </c>
      <c r="E58" s="5">
        <f>_xll.Interp2dTab(-1,0,'Internal Flash'!$B$71:$L$71,'Internal Flash'!$A$72:$A$84,'Internal Flash'!$B$72:$L$84,'Fuel Pressure Calc'!E8,'Pilot Injection'!E8)</f>
        <v>240.52926441826136</v>
      </c>
      <c r="F58" s="5">
        <f>_xll.Interp2dTab(-1,0,'Internal Flash'!$B$71:$L$71,'Internal Flash'!$A$72:$A$84,'Internal Flash'!$B$72:$L$84,'Fuel Pressure Calc'!F8,'Pilot Injection'!F8)</f>
        <v>253.95964332189868</v>
      </c>
      <c r="G58" s="5">
        <f>_xll.Interp2dTab(-1,0,'Internal Flash'!$B$71:$L$71,'Internal Flash'!$A$72:$A$84,'Internal Flash'!$B$72:$L$84,'Fuel Pressure Calc'!G8,'Pilot Injection'!G8)</f>
        <v>248.36448378260906</v>
      </c>
      <c r="H58" s="5">
        <f>_xll.Interp2dTab(-1,0,'Internal Flash'!$B$71:$L$71,'Internal Flash'!$A$72:$A$84,'Internal Flash'!$B$72:$L$84,'Fuel Pressure Calc'!H8,'Pilot Injection'!H8)</f>
        <v>276.88059645139197</v>
      </c>
      <c r="I58" s="5">
        <f>_xll.Interp2dTab(-1,0,'Internal Flash'!$B$71:$L$71,'Internal Flash'!$A$72:$A$84,'Internal Flash'!$B$72:$L$84,'Fuel Pressure Calc'!I8,'Pilot Injection'!I8)</f>
        <v>268.40504204839675</v>
      </c>
      <c r="J58" s="5">
        <f>_xll.Interp2dTab(-1,0,'Internal Flash'!$B$71:$L$71,'Internal Flash'!$A$72:$A$84,'Internal Flash'!$B$72:$L$84,'Fuel Pressure Calc'!J8,'Pilot Injection'!J8)</f>
        <v>259.84639397478395</v>
      </c>
      <c r="K58" s="5">
        <f>_xll.Interp2dTab(-1,0,'Internal Flash'!$B$71:$L$71,'Internal Flash'!$A$72:$A$84,'Internal Flash'!$B$72:$L$84,'Fuel Pressure Calc'!K8,'Pilot Injection'!K8)</f>
        <v>225.82272796190719</v>
      </c>
      <c r="L58" s="5">
        <f>_xll.Interp2dTab(-1,0,'Internal Flash'!$B$71:$L$71,'Internal Flash'!$A$72:$A$84,'Internal Flash'!$B$72:$L$84,'Fuel Pressure Calc'!L8,'Pilot Injection'!L8)</f>
        <v>238.15269204063998</v>
      </c>
      <c r="M58" s="5">
        <f>_xll.Interp2dTab(-1,0,'Internal Flash'!$B$71:$L$71,'Internal Flash'!$A$72:$A$84,'Internal Flash'!$B$72:$L$84,'Fuel Pressure Calc'!M8,'Pilot Injection'!M8)</f>
        <v>233.34114726708904</v>
      </c>
      <c r="N58" s="5">
        <f>_xll.Interp2dTab(-1,0,'Internal Flash'!$B$71:$L$71,'Internal Flash'!$A$72:$A$84,'Internal Flash'!$B$72:$L$84,'Fuel Pressure Calc'!N8,'Pilot Injection'!N8)</f>
        <v>229.05189160618664</v>
      </c>
      <c r="O58" s="5">
        <f>_xll.Interp2dTab(-1,0,'Internal Flash'!$B$71:$L$71,'Internal Flash'!$A$72:$A$84,'Internal Flash'!$B$72:$L$84,'Fuel Pressure Calc'!O8,'Pilot Injection'!O8)</f>
        <v>196.72277068344891</v>
      </c>
      <c r="P58" s="5">
        <f>_xll.Interp2dTab(-1,0,'Internal Flash'!$B$71:$L$71,'Internal Flash'!$A$72:$A$84,'Internal Flash'!$B$72:$L$84,'Fuel Pressure Calc'!P8,'Pilot Injection'!P8)</f>
        <v>196.33646982597332</v>
      </c>
      <c r="Q58" s="5">
        <f>_xll.Interp2dTab(-1,0,'Internal Flash'!$B$71:$L$71,'Internal Flash'!$A$72:$A$84,'Internal Flash'!$B$72:$L$84,'Fuel Pressure Calc'!Q8,'Pilot Injection'!Q8)</f>
        <v>196.07682498734221</v>
      </c>
      <c r="R58" s="5">
        <f>_xll.Interp2dTab(-1,0,'Internal Flash'!$B$71:$L$71,'Internal Flash'!$A$72:$A$84,'Internal Flash'!$B$72:$L$84,'Fuel Pressure Calc'!R8,'Pilot Injection'!R8)</f>
        <v>195.68419132892444</v>
      </c>
      <c r="S58" s="16">
        <f t="shared" si="19"/>
        <v>195.68419132892444</v>
      </c>
      <c r="U58" s="8">
        <f>'CSP5'!$A$172</f>
        <v>800</v>
      </c>
      <c r="V58" s="16">
        <f t="shared" si="20"/>
        <v>60.1222826086955</v>
      </c>
      <c r="W58" s="5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</v>
      </c>
      <c r="X58" s="5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</v>
      </c>
      <c r="Y58" s="5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</v>
      </c>
      <c r="Z58" s="5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</v>
      </c>
      <c r="AA58" s="5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</v>
      </c>
      <c r="AB58" s="5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</v>
      </c>
      <c r="AC58" s="5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70.412523126734342</v>
      </c>
      <c r="AD58" s="5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90.013586956521749</v>
      </c>
      <c r="AE58" s="5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107.49639529724948</v>
      </c>
      <c r="AF58" s="5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137.53050133096733</v>
      </c>
      <c r="AG58" s="5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165.08152173913032</v>
      </c>
      <c r="AH58" s="5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165.08152173913061</v>
      </c>
      <c r="AI58" s="5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165.08152173913004</v>
      </c>
      <c r="AJ58" s="5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165.08152173913004</v>
      </c>
      <c r="AK58" s="5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165.08152173913004</v>
      </c>
      <c r="AL58" s="5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165.08152173913004</v>
      </c>
      <c r="AM58" s="16">
        <f t="shared" si="21"/>
        <v>165.08152173913004</v>
      </c>
    </row>
    <row r="59" spans="1:39" s="5" customFormat="1" x14ac:dyDescent="0.25">
      <c r="A59" s="8">
        <f>'CSP5'!$A$173</f>
        <v>1000</v>
      </c>
      <c r="B59" s="16">
        <f t="shared" si="18"/>
        <v>211.58915488047998</v>
      </c>
      <c r="C59" s="5">
        <f>_xll.Interp2dTab(-1,0,'Internal Flash'!$B$71:$L$71,'Internal Flash'!$A$72:$A$84,'Internal Flash'!$B$72:$L$84,'Fuel Pressure Calc'!C9,'Pilot Injection'!C9)</f>
        <v>211.58915488047998</v>
      </c>
      <c r="D59" s="5">
        <f>_xll.Interp2dTab(-1,0,'Internal Flash'!$B$71:$L$71,'Internal Flash'!$A$72:$A$84,'Internal Flash'!$B$72:$L$84,'Fuel Pressure Calc'!D9,'Pilot Injection'!D9)</f>
        <v>254.66929150655145</v>
      </c>
      <c r="E59" s="5">
        <f>_xll.Interp2dTab(-1,0,'Internal Flash'!$B$71:$L$71,'Internal Flash'!$A$72:$A$84,'Internal Flash'!$B$72:$L$84,'Fuel Pressure Calc'!E9,'Pilot Injection'!E9)</f>
        <v>258.90870555504637</v>
      </c>
      <c r="F59" s="5">
        <f>_xll.Interp2dTab(-1,0,'Internal Flash'!$B$71:$L$71,'Internal Flash'!$A$72:$A$84,'Internal Flash'!$B$72:$L$84,'Fuel Pressure Calc'!F9,'Pilot Injection'!F9)</f>
        <v>240.72025173408429</v>
      </c>
      <c r="G59" s="5">
        <f>_xll.Interp2dTab(-1,0,'Internal Flash'!$B$71:$L$71,'Internal Flash'!$A$72:$A$84,'Internal Flash'!$B$72:$L$84,'Fuel Pressure Calc'!G9,'Pilot Injection'!G9)</f>
        <v>216.8564532998144</v>
      </c>
      <c r="H59" s="5">
        <f>_xll.Interp2dTab(-1,0,'Internal Flash'!$B$71:$L$71,'Internal Flash'!$A$72:$A$84,'Internal Flash'!$B$72:$L$84,'Fuel Pressure Calc'!H9,'Pilot Injection'!H9)</f>
        <v>253.03271298414077</v>
      </c>
      <c r="I59" s="5">
        <f>_xll.Interp2dTab(-1,0,'Internal Flash'!$B$71:$L$71,'Internal Flash'!$A$72:$A$84,'Internal Flash'!$B$72:$L$84,'Fuel Pressure Calc'!I9,'Pilot Injection'!I9)</f>
        <v>249.62587248881914</v>
      </c>
      <c r="J59" s="5">
        <f>_xll.Interp2dTab(-1,0,'Internal Flash'!$B$71:$L$71,'Internal Flash'!$A$72:$A$84,'Internal Flash'!$B$72:$L$84,'Fuel Pressure Calc'!J9,'Pilot Injection'!J9)</f>
        <v>242.81219149817599</v>
      </c>
      <c r="K59" s="5">
        <f>_xll.Interp2dTab(-1,0,'Internal Flash'!$B$71:$L$71,'Internal Flash'!$A$72:$A$84,'Internal Flash'!$B$72:$L$84,'Fuel Pressure Calc'!K9,'Pilot Injection'!K9)</f>
        <v>235.99851050753279</v>
      </c>
      <c r="L59" s="5">
        <f>_xll.Interp2dTab(-1,0,'Internal Flash'!$B$71:$L$71,'Internal Flash'!$A$72:$A$84,'Internal Flash'!$B$72:$L$84,'Fuel Pressure Calc'!L9,'Pilot Injection'!L9)</f>
        <v>237.83654607622614</v>
      </c>
      <c r="M59" s="5">
        <f>_xll.Interp2dTab(-1,0,'Internal Flash'!$B$71:$L$71,'Internal Flash'!$A$72:$A$84,'Internal Flash'!$B$72:$L$84,'Fuel Pressure Calc'!M9,'Pilot Injection'!M9)</f>
        <v>236.67987156501329</v>
      </c>
      <c r="N59" s="5">
        <f>_xll.Interp2dTab(-1,0,'Internal Flash'!$B$71:$L$71,'Internal Flash'!$A$72:$A$84,'Internal Flash'!$B$72:$L$84,'Fuel Pressure Calc'!N9,'Pilot Injection'!N9)</f>
        <v>235.72643268991996</v>
      </c>
      <c r="O59" s="5">
        <f>_xll.Interp2dTab(-1,0,'Internal Flash'!$B$71:$L$71,'Internal Flash'!$A$72:$A$84,'Internal Flash'!$B$72:$L$84,'Fuel Pressure Calc'!O9,'Pilot Injection'!O9)</f>
        <v>199.01468704547554</v>
      </c>
      <c r="P59" s="5">
        <f>_xll.Interp2dTab(-1,0,'Internal Flash'!$B$71:$L$71,'Internal Flash'!$A$72:$A$84,'Internal Flash'!$B$72:$L$84,'Fuel Pressure Calc'!P9,'Pilot Injection'!P9)</f>
        <v>198.73389841937777</v>
      </c>
      <c r="Q59" s="5">
        <f>_xll.Interp2dTab(-1,0,'Internal Flash'!$B$71:$L$71,'Internal Flash'!$A$72:$A$84,'Internal Flash'!$B$72:$L$84,'Fuel Pressure Calc'!Q9,'Pilot Injection'!Q9)</f>
        <v>198.45310979327996</v>
      </c>
      <c r="R59" s="5">
        <f>_xll.Interp2dTab(-1,0,'Internal Flash'!$B$71:$L$71,'Internal Flash'!$A$72:$A$84,'Internal Flash'!$B$72:$L$84,'Fuel Pressure Calc'!R9,'Pilot Injection'!R9)</f>
        <v>198.17232116718219</v>
      </c>
      <c r="S59" s="16">
        <f t="shared" si="19"/>
        <v>198.17232116718219</v>
      </c>
      <c r="U59" s="8">
        <f>'CSP5'!$A$173</f>
        <v>1000</v>
      </c>
      <c r="V59" s="16">
        <f t="shared" si="20"/>
        <v>60.1222826086955</v>
      </c>
      <c r="W59" s="5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</v>
      </c>
      <c r="X59" s="5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</v>
      </c>
      <c r="Y59" s="5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</v>
      </c>
      <c r="Z59" s="5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</v>
      </c>
      <c r="AA59" s="5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</v>
      </c>
      <c r="AB59" s="5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</v>
      </c>
      <c r="AC59" s="5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70.412523126734342</v>
      </c>
      <c r="AD59" s="5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90.013586956521749</v>
      </c>
      <c r="AE59" s="5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107.49639529724948</v>
      </c>
      <c r="AF59" s="5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137.53050133096733</v>
      </c>
      <c r="AG59" s="5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165.08152173913032</v>
      </c>
      <c r="AH59" s="5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165.08152173913061</v>
      </c>
      <c r="AI59" s="5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165.08152173913004</v>
      </c>
      <c r="AJ59" s="5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165.08152173913004</v>
      </c>
      <c r="AK59" s="5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165.08152173913004</v>
      </c>
      <c r="AL59" s="5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165.08152173913004</v>
      </c>
      <c r="AM59" s="16">
        <f t="shared" si="21"/>
        <v>165.08152173913004</v>
      </c>
    </row>
    <row r="60" spans="1:39" s="5" customFormat="1" x14ac:dyDescent="0.25">
      <c r="A60" s="8">
        <f>'CSP5'!$A$174</f>
        <v>1200</v>
      </c>
      <c r="B60" s="16">
        <f t="shared" si="18"/>
        <v>207.4587194629184</v>
      </c>
      <c r="C60" s="5">
        <f>_xll.Interp2dTab(-1,0,'Internal Flash'!$B$71:$L$71,'Internal Flash'!$A$72:$A$84,'Internal Flash'!$B$72:$L$84,'Fuel Pressure Calc'!C10,'Pilot Injection'!C10)</f>
        <v>207.4587194629184</v>
      </c>
      <c r="D60" s="5">
        <f>_xll.Interp2dTab(-1,0,'Internal Flash'!$B$71:$L$71,'Internal Flash'!$A$72:$A$84,'Internal Flash'!$B$72:$L$84,'Fuel Pressure Calc'!D10,'Pilot Injection'!D10)</f>
        <v>240.65835778284799</v>
      </c>
      <c r="E60" s="5">
        <f>_xll.Interp2dTab(-1,0,'Internal Flash'!$B$71:$L$71,'Internal Flash'!$A$72:$A$84,'Internal Flash'!$B$72:$L$84,'Fuel Pressure Calc'!E10,'Pilot Injection'!E10)</f>
        <v>245.53236599111682</v>
      </c>
      <c r="F60" s="5">
        <f>_xll.Interp2dTab(-1,0,'Internal Flash'!$B$71:$L$71,'Internal Flash'!$A$72:$A$84,'Internal Flash'!$B$72:$L$84,'Fuel Pressure Calc'!F10,'Pilot Injection'!F10)</f>
        <v>234.74860101155838</v>
      </c>
      <c r="G60" s="5">
        <f>_xll.Interp2dTab(-1,0,'Internal Flash'!$B$71:$L$71,'Internal Flash'!$A$72:$A$84,'Internal Flash'!$B$72:$L$84,'Fuel Pressure Calc'!G10,'Pilot Injection'!G10)</f>
        <v>204.19890786304001</v>
      </c>
      <c r="H60" s="5">
        <f>_xll.Interp2dTab(-1,0,'Internal Flash'!$B$71:$L$71,'Internal Flash'!$A$72:$A$84,'Internal Flash'!$B$72:$L$84,'Fuel Pressure Calc'!H10,'Pilot Injection'!H10)</f>
        <v>215.15571303822219</v>
      </c>
      <c r="I60" s="5">
        <f>_xll.Interp2dTab(-1,0,'Internal Flash'!$B$71:$L$71,'Internal Flash'!$A$72:$A$84,'Internal Flash'!$B$72:$L$84,'Fuel Pressure Calc'!I10,'Pilot Injection'!I10)</f>
        <v>234.70316024261973</v>
      </c>
      <c r="J60" s="5">
        <f>_xll.Interp2dTab(-1,0,'Internal Flash'!$B$71:$L$71,'Internal Flash'!$A$72:$A$84,'Internal Flash'!$B$72:$L$84,'Fuel Pressure Calc'!J10,'Pilot Injection'!J10)</f>
        <v>249.62587248881914</v>
      </c>
      <c r="K60" s="5">
        <f>_xll.Interp2dTab(-1,0,'Internal Flash'!$B$71:$L$71,'Internal Flash'!$A$72:$A$84,'Internal Flash'!$B$72:$L$84,'Fuel Pressure Calc'!K10,'Pilot Injection'!K10)</f>
        <v>247.96399907646719</v>
      </c>
      <c r="L60" s="5">
        <f>_xll.Interp2dTab(-1,0,'Internal Flash'!$B$71:$L$71,'Internal Flash'!$A$72:$A$84,'Internal Flash'!$B$72:$L$84,'Fuel Pressure Calc'!L10,'Pilot Injection'!L10)</f>
        <v>259.58994159024638</v>
      </c>
      <c r="M60" s="5">
        <f>_xll.Interp2dTab(-1,0,'Internal Flash'!$B$71:$L$71,'Internal Flash'!$A$72:$A$84,'Internal Flash'!$B$72:$L$84,'Fuel Pressure Calc'!M10,'Pilot Injection'!M10)</f>
        <v>255.71117324726396</v>
      </c>
      <c r="N60" s="5">
        <f>_xll.Interp2dTab(-1,0,'Internal Flash'!$B$71:$L$71,'Internal Flash'!$A$72:$A$84,'Internal Flash'!$B$72:$L$84,'Fuel Pressure Calc'!N10,'Pilot Injection'!N10)</f>
        <v>253.81909112873598</v>
      </c>
      <c r="O60" s="5">
        <f>_xll.Interp2dTab(-1,0,'Internal Flash'!$B$71:$L$71,'Internal Flash'!$A$72:$A$84,'Internal Flash'!$B$72:$L$84,'Fuel Pressure Calc'!O10,'Pilot Injection'!O10)</f>
        <v>251.83240490428159</v>
      </c>
      <c r="P60" s="5">
        <f>_xll.Interp2dTab(-1,0,'Internal Flash'!$B$71:$L$71,'Internal Flash'!$A$72:$A$84,'Internal Flash'!$B$72:$L$84,'Fuel Pressure Calc'!P10,'Pilot Injection'!P10)</f>
        <v>251.83240490428159</v>
      </c>
      <c r="Q60" s="5">
        <f>_xll.Interp2dTab(-1,0,'Internal Flash'!$B$71:$L$71,'Internal Flash'!$A$72:$A$84,'Internal Flash'!$B$72:$L$84,'Fuel Pressure Calc'!Q10,'Pilot Injection'!Q10)</f>
        <v>249.94032278575355</v>
      </c>
      <c r="R60" s="5">
        <f>_xll.Interp2dTab(-1,0,'Internal Flash'!$B$71:$L$71,'Internal Flash'!$A$72:$A$84,'Internal Flash'!$B$72:$L$84,'Fuel Pressure Calc'!R10,'Pilot Injection'!R10)</f>
        <v>249.94032278575355</v>
      </c>
      <c r="S60" s="16">
        <f t="shared" si="19"/>
        <v>249.94032278575355</v>
      </c>
      <c r="U60" s="8">
        <f>'CSP5'!$A$174</f>
        <v>1200</v>
      </c>
      <c r="V60" s="16">
        <f t="shared" si="20"/>
        <v>60.1222826086955</v>
      </c>
      <c r="W60" s="5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</v>
      </c>
      <c r="X60" s="5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</v>
      </c>
      <c r="Y60" s="5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</v>
      </c>
      <c r="Z60" s="5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</v>
      </c>
      <c r="AA60" s="5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</v>
      </c>
      <c r="AB60" s="5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</v>
      </c>
      <c r="AC60" s="5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70.412523126734342</v>
      </c>
      <c r="AD60" s="5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90.013586956521749</v>
      </c>
      <c r="AE60" s="5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107.49639529724948</v>
      </c>
      <c r="AF60" s="5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137.53050133096733</v>
      </c>
      <c r="AG60" s="5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165.08152173913032</v>
      </c>
      <c r="AH60" s="5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165.08152173913061</v>
      </c>
      <c r="AI60" s="5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165.08152173913004</v>
      </c>
      <c r="AJ60" s="5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165.08152173913004</v>
      </c>
      <c r="AK60" s="5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165.08152173913004</v>
      </c>
      <c r="AL60" s="5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165.08152173913004</v>
      </c>
      <c r="AM60" s="16">
        <f t="shared" si="21"/>
        <v>165.08152173913004</v>
      </c>
    </row>
    <row r="61" spans="1:39" s="5" customFormat="1" x14ac:dyDescent="0.25">
      <c r="A61" s="8">
        <f>'CSP5'!$A$175</f>
        <v>1400</v>
      </c>
      <c r="B61" s="16">
        <f t="shared" si="18"/>
        <v>203.32828404535678</v>
      </c>
      <c r="C61" s="5">
        <f>_xll.Interp2dTab(-1,0,'Internal Flash'!$B$71:$L$71,'Internal Flash'!$A$72:$A$84,'Internal Flash'!$B$72:$L$84,'Fuel Pressure Calc'!C11,'Pilot Injection'!C11)</f>
        <v>203.32828404535678</v>
      </c>
      <c r="D61" s="5">
        <f>_xll.Interp2dTab(-1,0,'Internal Flash'!$B$71:$L$71,'Internal Flash'!$A$72:$A$84,'Internal Flash'!$B$72:$L$84,'Fuel Pressure Calc'!D11,'Pilot Injection'!D11)</f>
        <v>214.34190032991361</v>
      </c>
      <c r="E61" s="5">
        <f>_xll.Interp2dTab(-1,0,'Internal Flash'!$B$71:$L$71,'Internal Flash'!$A$72:$A$84,'Internal Flash'!$B$72:$L$84,'Fuel Pressure Calc'!E11,'Pilot Injection'!E11)</f>
        <v>216.96549372550396</v>
      </c>
      <c r="F61" s="5">
        <f>_xll.Interp2dTab(-1,0,'Internal Flash'!$B$71:$L$71,'Internal Flash'!$A$72:$A$84,'Internal Flash'!$B$72:$L$84,'Fuel Pressure Calc'!F11,'Pilot Injection'!F11)</f>
        <v>208.2168898245888</v>
      </c>
      <c r="G61" s="5">
        <f>_xll.Interp2dTab(-1,0,'Internal Flash'!$B$71:$L$71,'Internal Flash'!$A$72:$A$84,'Internal Flash'!$B$72:$L$84,'Fuel Pressure Calc'!G11,'Pilot Injection'!G11)</f>
        <v>201.38637049791998</v>
      </c>
      <c r="H61" s="5">
        <f>_xll.Interp2dTab(-1,0,'Internal Flash'!$B$71:$L$71,'Internal Flash'!$A$72:$A$84,'Internal Flash'!$B$72:$L$84,'Fuel Pressure Calc'!H11,'Pilot Injection'!H11)</f>
        <v>207.52320314877335</v>
      </c>
      <c r="I61" s="5">
        <f>_xll.Interp2dTab(-1,0,'Internal Flash'!$B$71:$L$71,'Internal Flash'!$A$72:$A$84,'Internal Flash'!$B$72:$L$84,'Fuel Pressure Calc'!I11,'Pilot Injection'!I11)</f>
        <v>209.82502163376887</v>
      </c>
      <c r="J61" s="5">
        <f>_xll.Interp2dTab(-1,0,'Internal Flash'!$B$71:$L$71,'Internal Flash'!$A$72:$A$84,'Internal Flash'!$B$72:$L$84,'Fuel Pressure Calc'!J11,'Pilot Injection'!J11)</f>
        <v>205.85961767538669</v>
      </c>
      <c r="K61" s="5">
        <f>_xll.Interp2dTab(-1,0,'Internal Flash'!$B$71:$L$71,'Internal Flash'!$A$72:$A$84,'Internal Flash'!$B$72:$L$84,'Fuel Pressure Calc'!K11,'Pilot Injection'!K11)</f>
        <v>222.58101246319995</v>
      </c>
      <c r="L61" s="5">
        <f>_xll.Interp2dTab(-1,0,'Internal Flash'!$B$71:$L$71,'Internal Flash'!$A$72:$A$84,'Internal Flash'!$B$72:$L$84,'Fuel Pressure Calc'!L11,'Pilot Injection'!L11)</f>
        <v>249.41843048639998</v>
      </c>
      <c r="M61" s="5">
        <f>_xll.Interp2dTab(-1,0,'Internal Flash'!$B$71:$L$71,'Internal Flash'!$A$72:$A$84,'Internal Flash'!$B$72:$L$84,'Fuel Pressure Calc'!M11,'Pilot Injection'!M11)</f>
        <v>278.62079552333921</v>
      </c>
      <c r="N61" s="5">
        <f>_xll.Interp2dTab(-1,0,'Internal Flash'!$B$71:$L$71,'Internal Flash'!$A$72:$A$84,'Internal Flash'!$B$72:$L$84,'Fuel Pressure Calc'!N11,'Pilot Injection'!N11)</f>
        <v>293.37507559438723</v>
      </c>
      <c r="O61" s="5">
        <f>_xll.Interp2dTab(-1,0,'Internal Flash'!$B$71:$L$71,'Internal Flash'!$A$72:$A$84,'Internal Flash'!$B$72:$L$84,'Fuel Pressure Calc'!O11,'Pilot Injection'!O11)</f>
        <v>298.79826609413118</v>
      </c>
      <c r="P61" s="5">
        <f>_xll.Interp2dTab(-1,0,'Internal Flash'!$B$71:$L$71,'Internal Flash'!$A$72:$A$84,'Internal Flash'!$B$72:$L$84,'Fuel Pressure Calc'!P11,'Pilot Injection'!P11)</f>
        <v>304.39918538448319</v>
      </c>
      <c r="Q61" s="5">
        <f>_xll.Interp2dTab(-1,0,'Internal Flash'!$B$71:$L$71,'Internal Flash'!$A$72:$A$84,'Internal Flash'!$B$72:$L$84,'Fuel Pressure Calc'!Q11,'Pilot Injection'!Q11)</f>
        <v>312.93279010373601</v>
      </c>
      <c r="R61" s="5">
        <f>_xll.Interp2dTab(-1,0,'Internal Flash'!$B$71:$L$71,'Internal Flash'!$A$72:$A$84,'Internal Flash'!$B$72:$L$84,'Fuel Pressure Calc'!R11,'Pilot Injection'!R11)</f>
        <v>325.20599992243683</v>
      </c>
      <c r="S61" s="16">
        <f t="shared" si="19"/>
        <v>325.20599992243683</v>
      </c>
      <c r="U61" s="8">
        <f>'CSP5'!$A$175</f>
        <v>1400</v>
      </c>
      <c r="V61" s="16">
        <f t="shared" si="20"/>
        <v>60.1222826086955</v>
      </c>
      <c r="W61" s="5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</v>
      </c>
      <c r="X61" s="5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</v>
      </c>
      <c r="Y61" s="5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</v>
      </c>
      <c r="Z61" s="5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</v>
      </c>
      <c r="AA61" s="5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</v>
      </c>
      <c r="AB61" s="5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</v>
      </c>
      <c r="AC61" s="5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70.412523126734342</v>
      </c>
      <c r="AD61" s="5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90.013586956521749</v>
      </c>
      <c r="AE61" s="5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107.49639529724948</v>
      </c>
      <c r="AF61" s="5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137.53050133096733</v>
      </c>
      <c r="AG61" s="5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165.08152173913032</v>
      </c>
      <c r="AH61" s="5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165.08152173913061</v>
      </c>
      <c r="AI61" s="5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165.08152173913004</v>
      </c>
      <c r="AJ61" s="5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165.08152173913004</v>
      </c>
      <c r="AK61" s="5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165.08152173913004</v>
      </c>
      <c r="AL61" s="5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165.08152173913004</v>
      </c>
      <c r="AM61" s="16">
        <f t="shared" si="21"/>
        <v>165.08152173913004</v>
      </c>
    </row>
    <row r="62" spans="1:39" s="5" customFormat="1" x14ac:dyDescent="0.25">
      <c r="A62" s="8">
        <f>'CSP5'!$A$176</f>
        <v>1550</v>
      </c>
      <c r="B62" s="16">
        <f t="shared" si="18"/>
        <v>197.925976746168</v>
      </c>
      <c r="C62" s="5">
        <f>_xll.Interp2dTab(-1,0,'Internal Flash'!$B$71:$L$71,'Internal Flash'!$A$72:$A$84,'Internal Flash'!$B$72:$L$84,'Fuel Pressure Calc'!C12,'Pilot Injection'!C12)</f>
        <v>197.925976746168</v>
      </c>
      <c r="D62" s="5">
        <f>_xll.Interp2dTab(-1,0,'Internal Flash'!$B$71:$L$71,'Internal Flash'!$A$72:$A$84,'Internal Flash'!$B$72:$L$84,'Fuel Pressure Calc'!D12,'Pilot Injection'!D12)</f>
        <v>204.2158173733296</v>
      </c>
      <c r="E62" s="5">
        <f>_xll.Interp2dTab(-1,0,'Internal Flash'!$B$71:$L$71,'Internal Flash'!$A$72:$A$84,'Internal Flash'!$B$72:$L$84,'Fuel Pressure Calc'!E12,'Pilot Injection'!E12)</f>
        <v>229.16085934632957</v>
      </c>
      <c r="F62" s="5">
        <f>_xll.Interp2dTab(-1,0,'Internal Flash'!$B$71:$L$71,'Internal Flash'!$A$72:$A$84,'Internal Flash'!$B$72:$L$84,'Fuel Pressure Calc'!F12,'Pilot Injection'!F12)</f>
        <v>204.90585323055998</v>
      </c>
      <c r="G62" s="5">
        <f>_xll.Interp2dTab(-1,0,'Internal Flash'!$B$71:$L$71,'Internal Flash'!$A$72:$A$84,'Internal Flash'!$B$72:$L$84,'Fuel Pressure Calc'!G12,'Pilot Injection'!G12)</f>
        <v>200.8032834832</v>
      </c>
      <c r="H62" s="5">
        <f>_xll.Interp2dTab(-1,0,'Internal Flash'!$B$71:$L$71,'Internal Flash'!$A$72:$A$84,'Internal Flash'!$B$72:$L$84,'Fuel Pressure Calc'!H12,'Pilot Injection'!H12)</f>
        <v>210.61189607338665</v>
      </c>
      <c r="I62" s="5">
        <f>_xll.Interp2dTab(-1,0,'Internal Flash'!$B$71:$L$71,'Internal Flash'!$A$72:$A$84,'Internal Flash'!$B$72:$L$84,'Fuel Pressure Calc'!I12,'Pilot Injection'!I12)</f>
        <v>212.68819417816889</v>
      </c>
      <c r="J62" s="5">
        <f>_xll.Interp2dTab(-1,0,'Internal Flash'!$B$71:$L$71,'Internal Flash'!$A$72:$A$84,'Internal Flash'!$B$72:$L$84,'Fuel Pressure Calc'!J12,'Pilot Injection'!J12)</f>
        <v>218.17048534165551</v>
      </c>
      <c r="K62" s="5">
        <f>_xll.Interp2dTab(-1,0,'Internal Flash'!$B$71:$L$71,'Internal Flash'!$A$72:$A$84,'Internal Flash'!$B$72:$L$84,'Fuel Pressure Calc'!K12,'Pilot Injection'!K12)</f>
        <v>232.68962337983996</v>
      </c>
      <c r="L62" s="5">
        <f>_xll.Interp2dTab(-1,0,'Internal Flash'!$B$71:$L$71,'Internal Flash'!$A$72:$A$84,'Internal Flash'!$B$72:$L$84,'Fuel Pressure Calc'!L12,'Pilot Injection'!L12)</f>
        <v>245.45114074374453</v>
      </c>
      <c r="M62" s="5">
        <f>_xll.Interp2dTab(-1,0,'Internal Flash'!$B$71:$L$71,'Internal Flash'!$A$72:$A$84,'Internal Flash'!$B$72:$L$84,'Fuel Pressure Calc'!M12,'Pilot Injection'!M12)</f>
        <v>272.12892078925597</v>
      </c>
      <c r="N62" s="5">
        <f>_xll.Interp2dTab(-1,0,'Internal Flash'!$B$71:$L$71,'Internal Flash'!$A$72:$A$84,'Internal Flash'!$B$72:$L$84,'Fuel Pressure Calc'!N12,'Pilot Injection'!N12)</f>
        <v>297.77086363631332</v>
      </c>
      <c r="O62" s="5">
        <f>_xll.Interp2dTab(-1,0,'Internal Flash'!$B$71:$L$71,'Internal Flash'!$A$72:$A$84,'Internal Flash'!$B$72:$L$84,'Fuel Pressure Calc'!O12,'Pilot Injection'!O12)</f>
        <v>298.78312786536799</v>
      </c>
      <c r="P62" s="5">
        <f>_xll.Interp2dTab(-1,0,'Internal Flash'!$B$71:$L$71,'Internal Flash'!$A$72:$A$84,'Internal Flash'!$B$72:$L$84,'Fuel Pressure Calc'!P12,'Pilot Injection'!P12)</f>
        <v>305.61146589350795</v>
      </c>
      <c r="Q62" s="5">
        <f>_xll.Interp2dTab(-1,0,'Internal Flash'!$B$71:$L$71,'Internal Flash'!$A$72:$A$84,'Internal Flash'!$B$72:$L$84,'Fuel Pressure Calc'!Q12,'Pilot Injection'!Q12)</f>
        <v>311.70306207778128</v>
      </c>
      <c r="R62" s="5">
        <f>_xll.Interp2dTab(-1,0,'Internal Flash'!$B$71:$L$71,'Internal Flash'!$A$72:$A$84,'Internal Flash'!$B$72:$L$84,'Fuel Pressure Calc'!R12,'Pilot Injection'!R12)</f>
        <v>308.17245932362664</v>
      </c>
      <c r="S62" s="16">
        <f t="shared" si="19"/>
        <v>308.17245932362664</v>
      </c>
      <c r="U62" s="8">
        <f>'CSP5'!$A$176</f>
        <v>1550</v>
      </c>
      <c r="V62" s="16">
        <f t="shared" si="20"/>
        <v>60.1222826086955</v>
      </c>
      <c r="W62" s="5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</v>
      </c>
      <c r="X62" s="5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</v>
      </c>
      <c r="Y62" s="5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</v>
      </c>
      <c r="Z62" s="5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</v>
      </c>
      <c r="AA62" s="5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60.122282608695492</v>
      </c>
      <c r="AB62" s="5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</v>
      </c>
      <c r="AC62" s="5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70.412523126734342</v>
      </c>
      <c r="AD62" s="5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90.013586956521749</v>
      </c>
      <c r="AE62" s="5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107.49639529724948</v>
      </c>
      <c r="AF62" s="5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</v>
      </c>
      <c r="AG62" s="5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165.08152173913032</v>
      </c>
      <c r="AH62" s="5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165.08152173913061</v>
      </c>
      <c r="AI62" s="5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165.08152173913004</v>
      </c>
      <c r="AJ62" s="5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165.08152173913004</v>
      </c>
      <c r="AK62" s="5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165.08152173913004</v>
      </c>
      <c r="AL62" s="5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165.08152173913004</v>
      </c>
      <c r="AM62" s="16">
        <f t="shared" si="21"/>
        <v>165.08152173913004</v>
      </c>
    </row>
    <row r="63" spans="1:39" s="5" customFormat="1" x14ac:dyDescent="0.25">
      <c r="A63" s="8">
        <f>'CSP5'!$A$177</f>
        <v>1700</v>
      </c>
      <c r="B63" s="16">
        <f t="shared" si="18"/>
        <v>188.39323402941761</v>
      </c>
      <c r="C63" s="5">
        <f>_xll.Interp2dTab(-1,0,'Internal Flash'!$B$71:$L$71,'Internal Flash'!$A$72:$A$84,'Internal Flash'!$B$72:$L$84,'Fuel Pressure Calc'!C13,'Pilot Injection'!C13)</f>
        <v>188.39323402941761</v>
      </c>
      <c r="D63" s="5">
        <f>_xll.Interp2dTab(-1,0,'Internal Flash'!$B$71:$L$71,'Internal Flash'!$A$72:$A$84,'Internal Flash'!$B$72:$L$84,'Fuel Pressure Calc'!D13,'Pilot Injection'!D13)</f>
        <v>189.54332982399359</v>
      </c>
      <c r="E63" s="5">
        <f>_xll.Interp2dTab(-1,0,'Internal Flash'!$B$71:$L$71,'Internal Flash'!$A$72:$A$84,'Internal Flash'!$B$72:$L$84,'Fuel Pressure Calc'!E13,'Pilot Injection'!E13)</f>
        <v>218.3845004205312</v>
      </c>
      <c r="F63" s="5">
        <f>_xll.Interp2dTab(-1,0,'Internal Flash'!$B$71:$L$71,'Internal Flash'!$A$72:$A$84,'Internal Flash'!$B$72:$L$84,'Fuel Pressure Calc'!F13,'Pilot Injection'!F13)</f>
        <v>205.77687868814667</v>
      </c>
      <c r="G63" s="5">
        <f>_xll.Interp2dTab(-1,0,'Internal Flash'!$B$71:$L$71,'Internal Flash'!$A$72:$A$84,'Internal Flash'!$B$72:$L$84,'Fuel Pressure Calc'!G13,'Pilot Injection'!G13)</f>
        <v>200.29641699327999</v>
      </c>
      <c r="H63" s="5">
        <f>_xll.Interp2dTab(-1,0,'Internal Flash'!$B$71:$L$71,'Internal Flash'!$A$72:$A$84,'Internal Flash'!$B$72:$L$84,'Fuel Pressure Calc'!H13,'Pilot Injection'!H13)</f>
        <v>210.80514969948442</v>
      </c>
      <c r="I63" s="5">
        <f>_xll.Interp2dTab(-1,0,'Internal Flash'!$B$71:$L$71,'Internal Flash'!$A$72:$A$84,'Internal Flash'!$B$72:$L$84,'Fuel Pressure Calc'!I13,'Pilot Injection'!I13)</f>
        <v>219.95017120057776</v>
      </c>
      <c r="J63" s="5">
        <f>_xll.Interp2dTab(-1,0,'Internal Flash'!$B$71:$L$71,'Internal Flash'!$A$72:$A$84,'Internal Flash'!$B$72:$L$84,'Fuel Pressure Calc'!J13,'Pilot Injection'!J13)</f>
        <v>236.36726865514663</v>
      </c>
      <c r="K63" s="5">
        <f>_xll.Interp2dTab(-1,0,'Internal Flash'!$B$71:$L$71,'Internal Flash'!$A$72:$A$84,'Internal Flash'!$B$72:$L$84,'Fuel Pressure Calc'!K13,'Pilot Injection'!K13)</f>
        <v>267.10108688485866</v>
      </c>
      <c r="L63" s="5">
        <f>_xll.Interp2dTab(-1,0,'Internal Flash'!$B$71:$L$71,'Internal Flash'!$A$72:$A$84,'Internal Flash'!$B$72:$L$84,'Fuel Pressure Calc'!L13,'Pilot Injection'!L13)</f>
        <v>285.47515106799466</v>
      </c>
      <c r="M63" s="5">
        <f>_xll.Interp2dTab(-1,0,'Internal Flash'!$B$71:$L$71,'Internal Flash'!$A$72:$A$84,'Internal Flash'!$B$72:$L$84,'Fuel Pressure Calc'!M13,'Pilot Injection'!M13)</f>
        <v>298.45416200793068</v>
      </c>
      <c r="N63" s="5">
        <f>_xll.Interp2dTab(-1,0,'Internal Flash'!$B$71:$L$71,'Internal Flash'!$A$72:$A$84,'Internal Flash'!$B$72:$L$84,'Fuel Pressure Calc'!N13,'Pilot Injection'!N13)</f>
        <v>305.10416248360536</v>
      </c>
      <c r="O63" s="5">
        <f>_xll.Interp2dTab(-1,0,'Internal Flash'!$B$71:$L$71,'Internal Flash'!$A$72:$A$84,'Internal Flash'!$B$72:$L$84,'Fuel Pressure Calc'!O13,'Pilot Injection'!O13)</f>
        <v>312.47391245374399</v>
      </c>
      <c r="P63" s="5">
        <f>_xll.Interp2dTab(-1,0,'Internal Flash'!$B$71:$L$71,'Internal Flash'!$A$72:$A$84,'Internal Flash'!$B$72:$L$84,'Fuel Pressure Calc'!P13,'Pilot Injection'!P13)</f>
        <v>315.36033026666667</v>
      </c>
      <c r="Q63" s="5">
        <f>_xll.Interp2dTab(-1,0,'Internal Flash'!$B$71:$L$71,'Internal Flash'!$A$72:$A$84,'Internal Flash'!$B$72:$L$84,'Fuel Pressure Calc'!Q13,'Pilot Injection'!Q13)</f>
        <v>305.36341144709866</v>
      </c>
      <c r="R63" s="5">
        <f>_xll.Interp2dTab(-1,0,'Internal Flash'!$B$71:$L$71,'Internal Flash'!$A$72:$A$84,'Internal Flash'!$B$72:$L$84,'Fuel Pressure Calc'!R13,'Pilot Injection'!R13)</f>
        <v>300.54603790294937</v>
      </c>
      <c r="S63" s="16">
        <f t="shared" si="19"/>
        <v>300.54603790294937</v>
      </c>
      <c r="U63" s="8">
        <f>'CSP5'!$A$177</f>
        <v>1700</v>
      </c>
      <c r="V63" s="16">
        <f t="shared" si="20"/>
        <v>60.1222826086955</v>
      </c>
      <c r="W63" s="5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</v>
      </c>
      <c r="X63" s="5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</v>
      </c>
      <c r="Y63" s="5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</v>
      </c>
      <c r="Z63" s="5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</v>
      </c>
      <c r="AA63" s="5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60.122282608695492</v>
      </c>
      <c r="AB63" s="5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61.050820999074837</v>
      </c>
      <c r="AC63" s="5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70.412523126734357</v>
      </c>
      <c r="AD63" s="5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90.013586956521735</v>
      </c>
      <c r="AE63" s="5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107.49639529724946</v>
      </c>
      <c r="AF63" s="5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137.53050133096733</v>
      </c>
      <c r="AG63" s="5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165.08152173913032</v>
      </c>
      <c r="AH63" s="5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165.08152173913061</v>
      </c>
      <c r="AI63" s="5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165.08152173913004</v>
      </c>
      <c r="AJ63" s="5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165.08152173913004</v>
      </c>
      <c r="AK63" s="5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165.08152173913004</v>
      </c>
      <c r="AL63" s="5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165.08152173913004</v>
      </c>
      <c r="AM63" s="16">
        <f t="shared" si="21"/>
        <v>165.08152173913004</v>
      </c>
    </row>
    <row r="64" spans="1:39" s="5" customFormat="1" x14ac:dyDescent="0.25">
      <c r="A64" s="8">
        <f>'CSP5'!$A$178</f>
        <v>1800</v>
      </c>
      <c r="B64" s="16">
        <f t="shared" si="18"/>
        <v>180.66126041239681</v>
      </c>
      <c r="C64" s="5">
        <f>_xll.Interp2dTab(-1,0,'Internal Flash'!$B$71:$L$71,'Internal Flash'!$A$72:$A$84,'Internal Flash'!$B$72:$L$84,'Fuel Pressure Calc'!C14,'Pilot Injection'!C14)</f>
        <v>180.66126041239681</v>
      </c>
      <c r="D64" s="5">
        <f>_xll.Interp2dTab(-1,0,'Internal Flash'!$B$71:$L$71,'Internal Flash'!$A$72:$A$84,'Internal Flash'!$B$72:$L$84,'Fuel Pressure Calc'!D14,'Pilot Injection'!D14)</f>
        <v>179.9112223398144</v>
      </c>
      <c r="E64" s="5">
        <f>_xll.Interp2dTab(-1,0,'Internal Flash'!$B$71:$L$71,'Internal Flash'!$A$72:$A$84,'Internal Flash'!$B$72:$L$84,'Fuel Pressure Calc'!E14,'Pilot Injection'!E14)</f>
        <v>210.94627287915523</v>
      </c>
      <c r="F64" s="5">
        <f>_xll.Interp2dTab(-1,0,'Internal Flash'!$B$71:$L$71,'Internal Flash'!$A$72:$A$84,'Internal Flash'!$B$72:$L$84,'Fuel Pressure Calc'!F14,'Pilot Injection'!F14)</f>
        <v>204.19890786304001</v>
      </c>
      <c r="G64" s="5">
        <f>_xll.Interp2dTab(-1,0,'Internal Flash'!$B$71:$L$71,'Internal Flash'!$A$72:$A$84,'Internal Flash'!$B$72:$L$84,'Fuel Pressure Calc'!G14,'Pilot Injection'!G14)</f>
        <v>205.39445372279999</v>
      </c>
      <c r="H64" s="5">
        <f>_xll.Interp2dTab(-1,0,'Internal Flash'!$B$71:$L$71,'Internal Flash'!$A$72:$A$84,'Internal Flash'!$B$72:$L$84,'Fuel Pressure Calc'!H14,'Pilot Injection'!H14)</f>
        <v>222.32149839999997</v>
      </c>
      <c r="I64" s="5">
        <f>_xll.Interp2dTab(-1,0,'Internal Flash'!$B$71:$L$71,'Internal Flash'!$A$72:$A$84,'Internal Flash'!$B$72:$L$84,'Fuel Pressure Calc'!I14,'Pilot Injection'!I14)</f>
        <v>244.90708227839997</v>
      </c>
      <c r="J64" s="5">
        <f>_xll.Interp2dTab(-1,0,'Internal Flash'!$B$71:$L$71,'Internal Flash'!$A$72:$A$84,'Internal Flash'!$B$72:$L$84,'Fuel Pressure Calc'!J14,'Pilot Injection'!J14)</f>
        <v>268.16632829403733</v>
      </c>
      <c r="K64" s="5">
        <f>_xll.Interp2dTab(-1,0,'Internal Flash'!$B$71:$L$71,'Internal Flash'!$A$72:$A$84,'Internal Flash'!$B$72:$L$84,'Fuel Pressure Calc'!K14,'Pilot Injection'!K14)</f>
        <v>271.30437755750398</v>
      </c>
      <c r="L64" s="5">
        <f>_xll.Interp2dTab(-1,0,'Internal Flash'!$B$71:$L$71,'Internal Flash'!$A$72:$A$84,'Internal Flash'!$B$72:$L$84,'Fuel Pressure Calc'!L14,'Pilot Injection'!L14)</f>
        <v>281.364050540704</v>
      </c>
      <c r="M64" s="5">
        <f>_xll.Interp2dTab(-1,0,'Internal Flash'!$B$71:$L$71,'Internal Flash'!$A$72:$A$84,'Internal Flash'!$B$72:$L$84,'Fuel Pressure Calc'!M14,'Pilot Injection'!M14)</f>
        <v>288.37727778185598</v>
      </c>
      <c r="N64" s="5">
        <f>_xll.Interp2dTab(-1,0,'Internal Flash'!$B$71:$L$71,'Internal Flash'!$A$72:$A$84,'Internal Flash'!$B$72:$L$84,'Fuel Pressure Calc'!N14,'Pilot Injection'!N14)</f>
        <v>301.96051999999997</v>
      </c>
      <c r="O64" s="5">
        <f>_xll.Interp2dTab(-1,0,'Internal Flash'!$B$71:$L$71,'Internal Flash'!$A$72:$A$84,'Internal Flash'!$B$72:$L$84,'Fuel Pressure Calc'!O14,'Pilot Injection'!O14)</f>
        <v>303.60489631999997</v>
      </c>
      <c r="P64" s="5">
        <f>_xll.Interp2dTab(-1,0,'Internal Flash'!$B$71:$L$71,'Internal Flash'!$A$72:$A$84,'Internal Flash'!$B$72:$L$84,'Fuel Pressure Calc'!P14,'Pilot Injection'!P14)</f>
        <v>299.55581344110931</v>
      </c>
      <c r="Q64" s="5">
        <f>_xll.Interp2dTab(-1,0,'Internal Flash'!$B$71:$L$71,'Internal Flash'!$A$72:$A$84,'Internal Flash'!$B$72:$L$84,'Fuel Pressure Calc'!Q14,'Pilot Injection'!Q14)</f>
        <v>286.42098361446398</v>
      </c>
      <c r="R64" s="5">
        <f>_xll.Interp2dTab(-1,0,'Internal Flash'!$B$71:$L$71,'Internal Flash'!$A$72:$A$84,'Internal Flash'!$B$72:$L$84,'Fuel Pressure Calc'!R14,'Pilot Injection'!R14)</f>
        <v>282.37190073557332</v>
      </c>
      <c r="S64" s="16">
        <f t="shared" si="19"/>
        <v>282.37190073557332</v>
      </c>
      <c r="U64" s="8">
        <f>'CSP5'!$A$178</f>
        <v>1800</v>
      </c>
      <c r="V64" s="16">
        <f t="shared" si="20"/>
        <v>60.1222826086955</v>
      </c>
      <c r="W64" s="5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</v>
      </c>
      <c r="X64" s="5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</v>
      </c>
      <c r="Y64" s="5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</v>
      </c>
      <c r="Z64" s="5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</v>
      </c>
      <c r="AA64" s="5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</v>
      </c>
      <c r="AB64" s="5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</v>
      </c>
      <c r="AC64" s="5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70.412523126734342</v>
      </c>
      <c r="AD64" s="5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90.013586956521749</v>
      </c>
      <c r="AE64" s="5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107.49639529724948</v>
      </c>
      <c r="AF64" s="5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137.53050133096733</v>
      </c>
      <c r="AG64" s="5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165.08152173913032</v>
      </c>
      <c r="AH64" s="5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165.08152173913061</v>
      </c>
      <c r="AI64" s="5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165.08152173913004</v>
      </c>
      <c r="AJ64" s="5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165.08152173913004</v>
      </c>
      <c r="AK64" s="5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165.08152173913004</v>
      </c>
      <c r="AL64" s="5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165.08152173913004</v>
      </c>
      <c r="AM64" s="16">
        <f t="shared" si="21"/>
        <v>165.08152173913004</v>
      </c>
    </row>
    <row r="65" spans="1:39" s="5" customFormat="1" x14ac:dyDescent="0.25">
      <c r="A65" s="8">
        <f>'CSP5'!$A$179</f>
        <v>2000</v>
      </c>
      <c r="B65" s="16">
        <f t="shared" si="18"/>
        <v>165.14694201472639</v>
      </c>
      <c r="C65" s="5">
        <f>_xll.Interp2dTab(-1,0,'Internal Flash'!$B$71:$L$71,'Internal Flash'!$A$72:$A$84,'Internal Flash'!$B$72:$L$84,'Fuel Pressure Calc'!C15,'Pilot Injection'!C15)</f>
        <v>165.14694201472639</v>
      </c>
      <c r="D65" s="5">
        <f>_xll.Interp2dTab(-1,0,'Internal Flash'!$B$71:$L$71,'Internal Flash'!$A$72:$A$84,'Internal Flash'!$B$72:$L$84,'Fuel Pressure Calc'!D15,'Pilot Injection'!D15)</f>
        <v>167.1817150335232</v>
      </c>
      <c r="E65" s="5">
        <f>_xll.Interp2dTab(-1,0,'Internal Flash'!$B$71:$L$71,'Internal Flash'!$A$72:$A$84,'Internal Flash'!$B$72:$L$84,'Fuel Pressure Calc'!E15,'Pilot Injection'!E15)</f>
        <v>200.48361807454219</v>
      </c>
      <c r="F65" s="5">
        <f>_xll.Interp2dTab(-1,0,'Internal Flash'!$B$71:$L$71,'Internal Flash'!$A$72:$A$84,'Internal Flash'!$B$72:$L$84,'Fuel Pressure Calc'!F15,'Pilot Injection'!F15)</f>
        <v>219.73048791795551</v>
      </c>
      <c r="G65" s="5">
        <f>_xll.Interp2dTab(-1,0,'Internal Flash'!$B$71:$L$71,'Internal Flash'!$A$72:$A$84,'Internal Flash'!$B$72:$L$84,'Fuel Pressure Calc'!G15,'Pilot Injection'!G15)</f>
        <v>223.73081480163552</v>
      </c>
      <c r="H65" s="5">
        <f>_xll.Interp2dTab(-1,0,'Internal Flash'!$B$71:$L$71,'Internal Flash'!$A$72:$A$84,'Internal Flash'!$B$72:$L$84,'Fuel Pressure Calc'!H15,'Pilot Injection'!H15)</f>
        <v>235.46332669632</v>
      </c>
      <c r="I65" s="5">
        <f>_xll.Interp2dTab(-1,0,'Internal Flash'!$B$71:$L$71,'Internal Flash'!$A$72:$A$84,'Internal Flash'!$B$72:$L$84,'Fuel Pressure Calc'!I15,'Pilot Injection'!I15)</f>
        <v>252.53812414760534</v>
      </c>
      <c r="J65" s="5">
        <f>_xll.Interp2dTab(-1,0,'Internal Flash'!$B$71:$L$71,'Internal Flash'!$A$72:$A$84,'Internal Flash'!$B$72:$L$84,'Fuel Pressure Calc'!J15,'Pilot Injection'!J15)</f>
        <v>252.13792789380267</v>
      </c>
      <c r="K65" s="5">
        <f>_xll.Interp2dTab(-1,0,'Internal Flash'!$B$71:$L$71,'Internal Flash'!$A$72:$A$84,'Internal Flash'!$B$72:$L$84,'Fuel Pressure Calc'!K15,'Pilot Injection'!K15)</f>
        <v>251.06000807326399</v>
      </c>
      <c r="L65" s="5">
        <f>_xll.Interp2dTab(-1,0,'Internal Flash'!$B$71:$L$71,'Internal Flash'!$A$72:$A$84,'Internal Flash'!$B$72:$L$84,'Fuel Pressure Calc'!L15,'Pilot Injection'!L15)</f>
        <v>263.49912403414396</v>
      </c>
      <c r="M65" s="5">
        <f>_xll.Interp2dTab(-1,0,'Internal Flash'!$B$71:$L$71,'Internal Flash'!$A$72:$A$84,'Internal Flash'!$B$72:$L$84,'Fuel Pressure Calc'!M15,'Pilot Injection'!M15)</f>
        <v>275.72781403658661</v>
      </c>
      <c r="N65" s="5">
        <f>_xll.Interp2dTab(-1,0,'Internal Flash'!$B$71:$L$71,'Internal Flash'!$A$72:$A$84,'Internal Flash'!$B$72:$L$84,'Fuel Pressure Calc'!N15,'Pilot Injection'!N15)</f>
        <v>288.33026141734399</v>
      </c>
      <c r="O65" s="5">
        <f>_xll.Interp2dTab(-1,0,'Internal Flash'!$B$71:$L$71,'Internal Flash'!$A$72:$A$84,'Internal Flash'!$B$72:$L$84,'Fuel Pressure Calc'!O15,'Pilot Injection'!O15)</f>
        <v>308.03000540583469</v>
      </c>
      <c r="P65" s="5">
        <f>_xll.Interp2dTab(-1,0,'Internal Flash'!$B$71:$L$71,'Internal Flash'!$A$72:$A$84,'Internal Flash'!$B$72:$L$84,'Fuel Pressure Calc'!P15,'Pilot Injection'!P15)</f>
        <v>282.06770234113065</v>
      </c>
      <c r="Q65" s="5">
        <f>_xll.Interp2dTab(-1,0,'Internal Flash'!$B$71:$L$71,'Internal Flash'!$A$72:$A$84,'Internal Flash'!$B$72:$L$84,'Fuel Pressure Calc'!Q15,'Pilot Injection'!Q15)</f>
        <v>281.32625333333334</v>
      </c>
      <c r="R65" s="5">
        <f>_xll.Interp2dTab(-1,0,'Internal Flash'!$B$71:$L$71,'Internal Flash'!$A$72:$A$84,'Internal Flash'!$B$72:$L$84,'Fuel Pressure Calc'!R15,'Pilot Injection'!R15)</f>
        <v>281.33494048610135</v>
      </c>
      <c r="S65" s="16">
        <f t="shared" si="19"/>
        <v>281.33494048610135</v>
      </c>
      <c r="U65" s="8">
        <f>'CSP5'!$A$179</f>
        <v>2000</v>
      </c>
      <c r="V65" s="16">
        <f t="shared" si="20"/>
        <v>60.1222826086955</v>
      </c>
      <c r="W65" s="5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</v>
      </c>
      <c r="X65" s="5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</v>
      </c>
      <c r="Y65" s="5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</v>
      </c>
      <c r="Z65" s="5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</v>
      </c>
      <c r="AA65" s="5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</v>
      </c>
      <c r="AB65" s="5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</v>
      </c>
      <c r="AC65" s="5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70.412523126734342</v>
      </c>
      <c r="AD65" s="5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90.013586956521749</v>
      </c>
      <c r="AE65" s="5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107.49639529724948</v>
      </c>
      <c r="AF65" s="5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137.53050133096733</v>
      </c>
      <c r="AG65" s="5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165.08152173913032</v>
      </c>
      <c r="AH65" s="5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165.08152173913061</v>
      </c>
      <c r="AI65" s="5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165.08152173913004</v>
      </c>
      <c r="AJ65" s="5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165.08152173913004</v>
      </c>
      <c r="AK65" s="5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165.08152173913004</v>
      </c>
      <c r="AL65" s="5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165.08152173913004</v>
      </c>
      <c r="AM65" s="16">
        <f t="shared" si="21"/>
        <v>165.08152173913004</v>
      </c>
    </row>
    <row r="66" spans="1:39" s="5" customFormat="1" x14ac:dyDescent="0.25">
      <c r="A66" s="8">
        <f>'CSP5'!$A$180</f>
        <v>2200</v>
      </c>
      <c r="B66" s="16">
        <f t="shared" si="18"/>
        <v>160.0090833245888</v>
      </c>
      <c r="C66" s="5">
        <f>_xll.Interp2dTab(-1,0,'Internal Flash'!$B$71:$L$71,'Internal Flash'!$A$72:$A$84,'Internal Flash'!$B$72:$L$84,'Fuel Pressure Calc'!C16,'Pilot Injection'!C16)</f>
        <v>160.0090833245888</v>
      </c>
      <c r="D66" s="5">
        <f>_xll.Interp2dTab(-1,0,'Internal Flash'!$B$71:$L$71,'Internal Flash'!$A$72:$A$84,'Internal Flash'!$B$72:$L$84,'Fuel Pressure Calc'!D16,'Pilot Injection'!D16)</f>
        <v>180.27528649614223</v>
      </c>
      <c r="E66" s="5">
        <f>_xll.Interp2dTab(-1,0,'Internal Flash'!$B$71:$L$71,'Internal Flash'!$A$72:$A$84,'Internal Flash'!$B$72:$L$84,'Fuel Pressure Calc'!E16,'Pilot Injection'!E16)</f>
        <v>206.79559209863999</v>
      </c>
      <c r="F66" s="5">
        <f>_xll.Interp2dTab(-1,0,'Internal Flash'!$B$71:$L$71,'Internal Flash'!$A$72:$A$84,'Internal Flash'!$B$72:$L$84,'Fuel Pressure Calc'!F16,'Pilot Injection'!F16)</f>
        <v>210.80986320256</v>
      </c>
      <c r="G66" s="5">
        <f>_xll.Interp2dTab(-1,0,'Internal Flash'!$B$71:$L$71,'Internal Flash'!$A$72:$A$84,'Internal Flash'!$B$72:$L$84,'Fuel Pressure Calc'!G16,'Pilot Injection'!G16)</f>
        <v>223.73081480163552</v>
      </c>
      <c r="H66" s="5">
        <f>_xll.Interp2dTab(-1,0,'Internal Flash'!$B$71:$L$71,'Internal Flash'!$A$72:$A$84,'Internal Flash'!$B$72:$L$84,'Fuel Pressure Calc'!H16,'Pilot Injection'!H16)</f>
        <v>235.46332669632</v>
      </c>
      <c r="I66" s="5">
        <f>_xll.Interp2dTab(-1,0,'Internal Flash'!$B$71:$L$71,'Internal Flash'!$A$72:$A$84,'Internal Flash'!$B$72:$L$84,'Fuel Pressure Calc'!I16,'Pilot Injection'!I16)</f>
        <v>274.31132843739738</v>
      </c>
      <c r="J66" s="5">
        <f>_xll.Interp2dTab(-1,0,'Internal Flash'!$B$71:$L$71,'Internal Flash'!$A$72:$A$84,'Internal Flash'!$B$72:$L$84,'Fuel Pressure Calc'!J16,'Pilot Injection'!J16)</f>
        <v>286.82031857092272</v>
      </c>
      <c r="K66" s="5">
        <f>_xll.Interp2dTab(-1,0,'Internal Flash'!$B$71:$L$71,'Internal Flash'!$A$72:$A$84,'Internal Flash'!$B$72:$L$84,'Fuel Pressure Calc'!K16,'Pilot Injection'!K16)</f>
        <v>294.13869333333332</v>
      </c>
      <c r="L66" s="5">
        <f>_xll.Interp2dTab(-1,0,'Internal Flash'!$B$71:$L$71,'Internal Flash'!$A$72:$A$84,'Internal Flash'!$B$72:$L$84,'Fuel Pressure Calc'!L16,'Pilot Injection'!L16)</f>
        <v>308.31982786250666</v>
      </c>
      <c r="M66" s="5">
        <f>_xll.Interp2dTab(-1,0,'Internal Flash'!$B$71:$L$71,'Internal Flash'!$A$72:$A$84,'Internal Flash'!$B$72:$L$84,'Fuel Pressure Calc'!M16,'Pilot Injection'!M16)</f>
        <v>316.11829341415461</v>
      </c>
      <c r="N66" s="5">
        <f>_xll.Interp2dTab(-1,0,'Internal Flash'!$B$71:$L$71,'Internal Flash'!$A$72:$A$84,'Internal Flash'!$B$72:$L$84,'Fuel Pressure Calc'!N16,'Pilot Injection'!N16)</f>
        <v>293.5298944247466</v>
      </c>
      <c r="O66" s="5">
        <f>_xll.Interp2dTab(-1,0,'Internal Flash'!$B$71:$L$71,'Internal Flash'!$A$72:$A$84,'Internal Flash'!$B$72:$L$84,'Fuel Pressure Calc'!O16,'Pilot Injection'!O16)</f>
        <v>279.8049850619733</v>
      </c>
      <c r="P66" s="5">
        <f>_xll.Interp2dTab(-1,0,'Internal Flash'!$B$71:$L$71,'Internal Flash'!$A$72:$A$84,'Internal Flash'!$B$72:$L$84,'Fuel Pressure Calc'!P16,'Pilot Injection'!P16)</f>
        <v>281.08922252911469</v>
      </c>
      <c r="Q66" s="5">
        <f>_xll.Interp2dTab(-1,0,'Internal Flash'!$B$71:$L$71,'Internal Flash'!$A$72:$A$84,'Internal Flash'!$B$72:$L$84,'Fuel Pressure Calc'!Q16,'Pilot Injection'!Q16)</f>
        <v>281.64490035194666</v>
      </c>
      <c r="R66" s="5">
        <f>_xll.Interp2dTab(-1,0,'Internal Flash'!$B$71:$L$71,'Internal Flash'!$A$72:$A$84,'Internal Flash'!$B$72:$L$84,'Fuel Pressure Calc'!R16,'Pilot Injection'!R16)</f>
        <v>283.1443183454827</v>
      </c>
      <c r="S66" s="16">
        <f t="shared" si="19"/>
        <v>283.1443183454827</v>
      </c>
      <c r="U66" s="8">
        <f>'CSP5'!$A$180</f>
        <v>2200</v>
      </c>
      <c r="V66" s="16">
        <f t="shared" si="20"/>
        <v>60.1222826086955</v>
      </c>
      <c r="W66" s="5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</v>
      </c>
      <c r="X66" s="5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</v>
      </c>
      <c r="Y66" s="5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</v>
      </c>
      <c r="Z66" s="5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</v>
      </c>
      <c r="AA66" s="5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</v>
      </c>
      <c r="AB66" s="5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</v>
      </c>
      <c r="AC66" s="5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70.412523126734342</v>
      </c>
      <c r="AD66" s="5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90.013586956521749</v>
      </c>
      <c r="AE66" s="5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107.49639529724948</v>
      </c>
      <c r="AF66" s="5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137.53050133096733</v>
      </c>
      <c r="AG66" s="5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165.08152173913032</v>
      </c>
      <c r="AH66" s="5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165.08152173913061</v>
      </c>
      <c r="AI66" s="5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165.08152173913004</v>
      </c>
      <c r="AJ66" s="5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165.08152173913004</v>
      </c>
      <c r="AK66" s="5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165.08152173913004</v>
      </c>
      <c r="AL66" s="5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165.08152173913004</v>
      </c>
      <c r="AM66" s="16">
        <f t="shared" si="21"/>
        <v>165.08152173913004</v>
      </c>
    </row>
    <row r="67" spans="1:39" s="5" customFormat="1" x14ac:dyDescent="0.25">
      <c r="A67" s="8">
        <f>'CSP5'!$A$181</f>
        <v>2400</v>
      </c>
      <c r="B67" s="16">
        <f t="shared" si="18"/>
        <v>159.99999999999997</v>
      </c>
      <c r="C67" s="5">
        <f>_xll.Interp2dTab(-1,0,'Internal Flash'!$B$71:$L$71,'Internal Flash'!$A$72:$A$84,'Internal Flash'!$B$72:$L$84,'Fuel Pressure Calc'!C17,'Pilot Injection'!C17)</f>
        <v>159.99999999999997</v>
      </c>
      <c r="D67" s="5">
        <f>_xll.Interp2dTab(-1,0,'Internal Flash'!$B$71:$L$71,'Internal Flash'!$A$72:$A$84,'Internal Flash'!$B$72:$L$84,'Fuel Pressure Calc'!D17,'Pilot Injection'!D17)</f>
        <v>175.51185544819555</v>
      </c>
      <c r="E67" s="5">
        <f>_xll.Interp2dTab(-1,0,'Internal Flash'!$B$71:$L$71,'Internal Flash'!$A$72:$A$84,'Internal Flash'!$B$72:$L$84,'Fuel Pressure Calc'!E17,'Pilot Injection'!E17)</f>
        <v>203.92116140290668</v>
      </c>
      <c r="F67" s="5">
        <f>_xll.Interp2dTab(-1,0,'Internal Flash'!$B$71:$L$71,'Internal Flash'!$A$72:$A$84,'Internal Flash'!$B$72:$L$84,'Fuel Pressure Calc'!F17,'Pilot Injection'!F17)</f>
        <v>220.93735998023107</v>
      </c>
      <c r="G67" s="5">
        <f>_xll.Interp2dTab(-1,0,'Internal Flash'!$B$71:$L$71,'Internal Flash'!$A$72:$A$84,'Internal Flash'!$B$72:$L$84,'Fuel Pressure Calc'!G17,'Pilot Injection'!G17)</f>
        <v>234.50245835143107</v>
      </c>
      <c r="H67" s="5">
        <f>_xll.Interp2dTab(-1,0,'Internal Flash'!$B$71:$L$71,'Internal Flash'!$A$72:$A$84,'Internal Flash'!$B$72:$L$84,'Fuel Pressure Calc'!H17,'Pilot Injection'!H17)</f>
        <v>251.38356097831993</v>
      </c>
      <c r="I67" s="5">
        <f>_xll.Interp2dTab(-1,0,'Internal Flash'!$B$71:$L$71,'Internal Flash'!$A$72:$A$84,'Internal Flash'!$B$72:$L$84,'Fuel Pressure Calc'!I17,'Pilot Injection'!I17)</f>
        <v>284.96172565943994</v>
      </c>
      <c r="J67" s="5">
        <f>_xll.Interp2dTab(-1,0,'Internal Flash'!$B$71:$L$71,'Internal Flash'!$A$72:$A$84,'Internal Flash'!$B$72:$L$84,'Fuel Pressure Calc'!J17,'Pilot Injection'!J17)</f>
        <v>317.53166952175997</v>
      </c>
      <c r="K67" s="5">
        <f>_xll.Interp2dTab(-1,0,'Internal Flash'!$B$71:$L$71,'Internal Flash'!$A$72:$A$84,'Internal Flash'!$B$72:$L$84,'Fuel Pressure Calc'!K17,'Pilot Injection'!K17)</f>
        <v>312.71067116499194</v>
      </c>
      <c r="L67" s="5">
        <f>_xll.Interp2dTab(-1,0,'Internal Flash'!$B$71:$L$71,'Internal Flash'!$A$72:$A$84,'Internal Flash'!$B$72:$L$84,'Fuel Pressure Calc'!L17,'Pilot Injection'!L17)</f>
        <v>313.51880489693866</v>
      </c>
      <c r="M67" s="5">
        <f>_xll.Interp2dTab(-1,0,'Internal Flash'!$B$71:$L$71,'Internal Flash'!$A$72:$A$84,'Internal Flash'!$B$72:$L$84,'Fuel Pressure Calc'!M17,'Pilot Injection'!M17)</f>
        <v>310.91931637972266</v>
      </c>
      <c r="N67" s="5">
        <f>_xll.Interp2dTab(-1,0,'Internal Flash'!$B$71:$L$71,'Internal Flash'!$A$72:$A$84,'Internal Flash'!$B$72:$L$84,'Fuel Pressure Calc'!N17,'Pilot Injection'!N17)</f>
        <v>282.06770234113065</v>
      </c>
      <c r="O67" s="5">
        <f>_xll.Interp2dTab(-1,0,'Internal Flash'!$B$71:$L$71,'Internal Flash'!$A$72:$A$84,'Internal Flash'!$B$72:$L$84,'Fuel Pressure Calc'!O17,'Pilot Injection'!O17)</f>
        <v>277.265612667136</v>
      </c>
      <c r="P67" s="5">
        <f>_xll.Interp2dTab(-1,0,'Internal Flash'!$B$71:$L$71,'Internal Flash'!$A$72:$A$84,'Internal Flash'!$B$72:$L$84,'Fuel Pressure Calc'!P17,'Pilot Injection'!P17)</f>
        <v>276.69642826815999</v>
      </c>
      <c r="Q67" s="5">
        <f>_xll.Interp2dTab(-1,0,'Internal Flash'!$B$71:$L$71,'Internal Flash'!$A$72:$A$84,'Internal Flash'!$B$72:$L$84,'Fuel Pressure Calc'!Q17,'Pilot Injection'!Q17)</f>
        <v>271.64452506791997</v>
      </c>
      <c r="R67" s="5">
        <f>_xll.Interp2dTab(-1,0,'Internal Flash'!$B$71:$L$71,'Internal Flash'!$A$72:$A$84,'Internal Flash'!$B$72:$L$84,'Fuel Pressure Calc'!R17,'Pilot Injection'!R17)</f>
        <v>272.25741444814935</v>
      </c>
      <c r="S67" s="16">
        <f t="shared" si="19"/>
        <v>272.25741444814935</v>
      </c>
      <c r="U67" s="8">
        <f>'CSP5'!$A$181</f>
        <v>2400</v>
      </c>
      <c r="V67" s="16">
        <f t="shared" si="20"/>
        <v>60.1222826086955</v>
      </c>
      <c r="W67" s="5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</v>
      </c>
      <c r="X67" s="5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</v>
      </c>
      <c r="Y67" s="5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</v>
      </c>
      <c r="Z67" s="5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</v>
      </c>
      <c r="AA67" s="5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</v>
      </c>
      <c r="AB67" s="5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</v>
      </c>
      <c r="AC67" s="5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70.412523126734342</v>
      </c>
      <c r="AD67" s="5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90.013586956521749</v>
      </c>
      <c r="AE67" s="5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107.49639529724948</v>
      </c>
      <c r="AF67" s="5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137.53050133096733</v>
      </c>
      <c r="AG67" s="5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165.08152173913032</v>
      </c>
      <c r="AH67" s="5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165.08152173913061</v>
      </c>
      <c r="AI67" s="5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165.08152173913004</v>
      </c>
      <c r="AJ67" s="5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165.08152173913004</v>
      </c>
      <c r="AK67" s="5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165.08152173913004</v>
      </c>
      <c r="AL67" s="5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165.08152173913004</v>
      </c>
      <c r="AM67" s="16">
        <f t="shared" si="21"/>
        <v>165.08152173913004</v>
      </c>
    </row>
    <row r="68" spans="1:39" s="5" customFormat="1" x14ac:dyDescent="0.25">
      <c r="A68" s="8">
        <f>'CSP5'!$A$182</f>
        <v>2600</v>
      </c>
      <c r="B68" s="16">
        <f t="shared" si="18"/>
        <v>160</v>
      </c>
      <c r="C68" s="5">
        <f>_xll.Interp2dTab(-1,0,'Internal Flash'!$B$71:$L$71,'Internal Flash'!$A$72:$A$84,'Internal Flash'!$B$72:$L$84,'Fuel Pressure Calc'!C18,'Pilot Injection'!C18)</f>
        <v>160</v>
      </c>
      <c r="D68" s="5">
        <f>_xll.Interp2dTab(-1,0,'Internal Flash'!$B$71:$L$71,'Internal Flash'!$A$72:$A$84,'Internal Flash'!$B$72:$L$84,'Fuel Pressure Calc'!D18,'Pilot Injection'!D18)</f>
        <v>172.34667350970665</v>
      </c>
      <c r="E68" s="5">
        <f>_xll.Interp2dTab(-1,0,'Internal Flash'!$B$71:$L$71,'Internal Flash'!$A$72:$A$84,'Internal Flash'!$B$72:$L$84,'Fuel Pressure Calc'!E18,'Pilot Injection'!E18)</f>
        <v>195.42454649029332</v>
      </c>
      <c r="F68" s="5">
        <f>_xll.Interp2dTab(-1,0,'Internal Flash'!$B$71:$L$71,'Internal Flash'!$A$72:$A$84,'Internal Flash'!$B$72:$L$84,'Fuel Pressure Calc'!F18,'Pilot Injection'!F18)</f>
        <v>221.84981220095995</v>
      </c>
      <c r="G68" s="5">
        <f>_xll.Interp2dTab(-1,0,'Internal Flash'!$B$71:$L$71,'Internal Flash'!$A$72:$A$84,'Internal Flash'!$B$72:$L$84,'Fuel Pressure Calc'!G18,'Pilot Injection'!G18)</f>
        <v>234.50245835143107</v>
      </c>
      <c r="H68" s="5">
        <f>_xll.Interp2dTab(-1,0,'Internal Flash'!$B$71:$L$71,'Internal Flash'!$A$72:$A$84,'Internal Flash'!$B$72:$L$84,'Fuel Pressure Calc'!H18,'Pilot Injection'!H18)</f>
        <v>250.86926725039999</v>
      </c>
      <c r="I68" s="5">
        <f>_xll.Interp2dTab(-1,0,'Internal Flash'!$B$71:$L$71,'Internal Flash'!$A$72:$A$84,'Internal Flash'!$B$72:$L$84,'Fuel Pressure Calc'!I18,'Pilot Injection'!I18)</f>
        <v>284.96172565943994</v>
      </c>
      <c r="J68" s="5">
        <f>_xll.Interp2dTab(-1,0,'Internal Flash'!$B$71:$L$71,'Internal Flash'!$A$72:$A$84,'Internal Flash'!$B$72:$L$84,'Fuel Pressure Calc'!J18,'Pilot Injection'!J18)</f>
        <v>315.54796747250134</v>
      </c>
      <c r="K68" s="5">
        <f>_xll.Interp2dTab(-1,0,'Internal Flash'!$B$71:$L$71,'Internal Flash'!$A$72:$A$84,'Internal Flash'!$B$72:$L$84,'Fuel Pressure Calc'!K18,'Pilot Injection'!K18)</f>
        <v>318.19290678263997</v>
      </c>
      <c r="L68" s="5">
        <f>_xll.Interp2dTab(-1,0,'Internal Flash'!$B$71:$L$71,'Internal Flash'!$A$72:$A$84,'Internal Flash'!$B$72:$L$84,'Fuel Pressure Calc'!L18,'Pilot Injection'!L18)</f>
        <v>306.61701894941865</v>
      </c>
      <c r="M68" s="5">
        <f>_xll.Interp2dTab(-1,0,'Internal Flash'!$B$71:$L$71,'Internal Flash'!$A$72:$A$84,'Internal Flash'!$B$72:$L$84,'Fuel Pressure Calc'!M18,'Pilot Injection'!M18)</f>
        <v>300.59277369058128</v>
      </c>
      <c r="N68" s="5">
        <f>_xll.Interp2dTab(-1,0,'Internal Flash'!$B$71:$L$71,'Internal Flash'!$A$72:$A$84,'Internal Flash'!$B$72:$L$84,'Fuel Pressure Calc'!N18,'Pilot Injection'!N18)</f>
        <v>277.26849183457597</v>
      </c>
      <c r="O68" s="5">
        <f>_xll.Interp2dTab(-1,0,'Internal Flash'!$B$71:$L$71,'Internal Flash'!$A$72:$A$84,'Internal Flash'!$B$72:$L$84,'Fuel Pressure Calc'!O18,'Pilot Injection'!O18)</f>
        <v>272.51587560478401</v>
      </c>
      <c r="P68" s="5">
        <f>_xll.Interp2dTab(-1,0,'Internal Flash'!$B$71:$L$71,'Internal Flash'!$A$72:$A$84,'Internal Flash'!$B$72:$L$84,'Fuel Pressure Calc'!P18,'Pilot Injection'!P18)</f>
        <v>263.45764247859199</v>
      </c>
      <c r="Q68" s="5">
        <f>_xll.Interp2dTab(-1,0,'Internal Flash'!$B$71:$L$71,'Internal Flash'!$A$72:$A$84,'Internal Flash'!$B$72:$L$84,'Fuel Pressure Calc'!Q18,'Pilot Injection'!Q18)</f>
        <v>251.33641449999999</v>
      </c>
      <c r="R68" s="5">
        <f>_xll.Interp2dTab(-1,0,'Internal Flash'!$B$71:$L$71,'Internal Flash'!$A$72:$A$84,'Internal Flash'!$B$72:$L$84,'Fuel Pressure Calc'!R18,'Pilot Injection'!R18)</f>
        <v>254.52255260000001</v>
      </c>
      <c r="S68" s="16">
        <f t="shared" si="19"/>
        <v>254.52255260000001</v>
      </c>
      <c r="U68" s="8">
        <f>'CSP5'!$A$182</f>
        <v>2600</v>
      </c>
      <c r="V68" s="16">
        <f t="shared" si="20"/>
        <v>60.1222826086955</v>
      </c>
      <c r="W68" s="5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</v>
      </c>
      <c r="X68" s="5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</v>
      </c>
      <c r="Y68" s="5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</v>
      </c>
      <c r="Z68" s="5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</v>
      </c>
      <c r="AA68" s="5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</v>
      </c>
      <c r="AB68" s="5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</v>
      </c>
      <c r="AC68" s="5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70.412523126734342</v>
      </c>
      <c r="AD68" s="5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90.013586956521749</v>
      </c>
      <c r="AE68" s="5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107.49639529724948</v>
      </c>
      <c r="AF68" s="5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137.53050133096733</v>
      </c>
      <c r="AG68" s="5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165.08152173913032</v>
      </c>
      <c r="AH68" s="5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165.08152173913061</v>
      </c>
      <c r="AI68" s="5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165.08152173913004</v>
      </c>
      <c r="AJ68" s="5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165.08152173913004</v>
      </c>
      <c r="AK68" s="5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165.08152173913004</v>
      </c>
      <c r="AL68" s="5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165.08152173913004</v>
      </c>
      <c r="AM68" s="16">
        <f t="shared" si="21"/>
        <v>165.08152173913004</v>
      </c>
    </row>
    <row r="69" spans="1:39" s="5" customFormat="1" x14ac:dyDescent="0.25">
      <c r="A69" s="8">
        <f>'CSP5'!$A$183</f>
        <v>2800</v>
      </c>
      <c r="B69" s="16">
        <f t="shared" si="18"/>
        <v>160</v>
      </c>
      <c r="C69" s="5">
        <f>_xll.Interp2dTab(-1,0,'Internal Flash'!$B$71:$L$71,'Internal Flash'!$A$72:$A$84,'Internal Flash'!$B$72:$L$84,'Fuel Pressure Calc'!C19,'Pilot Injection'!C19)</f>
        <v>160</v>
      </c>
      <c r="D69" s="5">
        <f>_xll.Interp2dTab(-1,0,'Internal Flash'!$B$71:$L$71,'Internal Flash'!$A$72:$A$84,'Internal Flash'!$B$72:$L$84,'Fuel Pressure Calc'!D19,'Pilot Injection'!D19)</f>
        <v>172.12153920581332</v>
      </c>
      <c r="E69" s="5">
        <f>_xll.Interp2dTab(-1,0,'Internal Flash'!$B$71:$L$71,'Internal Flash'!$A$72:$A$84,'Internal Flash'!$B$72:$L$84,'Fuel Pressure Calc'!E19,'Pilot Injection'!E19)</f>
        <v>192.83443090492443</v>
      </c>
      <c r="F69" s="5">
        <f>_xll.Interp2dTab(-1,0,'Internal Flash'!$B$71:$L$71,'Internal Flash'!$A$72:$A$84,'Internal Flash'!$B$72:$L$84,'Fuel Pressure Calc'!F19,'Pilot Injection'!F19)</f>
        <v>227.05239126826666</v>
      </c>
      <c r="G69" s="5">
        <f>_xll.Interp2dTab(-1,0,'Internal Flash'!$B$71:$L$71,'Internal Flash'!$A$72:$A$84,'Internal Flash'!$B$72:$L$84,'Fuel Pressure Calc'!G19,'Pilot Injection'!G19)</f>
        <v>231.17474637880889</v>
      </c>
      <c r="H69" s="5">
        <f>_xll.Interp2dTab(-1,0,'Internal Flash'!$B$71:$L$71,'Internal Flash'!$A$72:$A$84,'Internal Flash'!$B$72:$L$84,'Fuel Pressure Calc'!H19,'Pilot Injection'!H19)</f>
        <v>239.84868736639999</v>
      </c>
      <c r="I69" s="5">
        <f>_xll.Interp2dTab(-1,0,'Internal Flash'!$B$71:$L$71,'Internal Flash'!$A$72:$A$84,'Internal Flash'!$B$72:$L$84,'Fuel Pressure Calc'!I19,'Pilot Injection'!I19)</f>
        <v>268.14268139837333</v>
      </c>
      <c r="J69" s="5">
        <f>_xll.Interp2dTab(-1,0,'Internal Flash'!$B$71:$L$71,'Internal Flash'!$A$72:$A$84,'Internal Flash'!$B$72:$L$84,'Fuel Pressure Calc'!J19,'Pilot Injection'!J19)</f>
        <v>299.47260140669869</v>
      </c>
      <c r="K69" s="5">
        <f>_xll.Interp2dTab(-1,0,'Internal Flash'!$B$71:$L$71,'Internal Flash'!$A$72:$A$84,'Internal Flash'!$B$72:$L$84,'Fuel Pressure Calc'!K19,'Pilot Injection'!K19)</f>
        <v>295.27141491334396</v>
      </c>
      <c r="L69" s="5">
        <f>_xll.Interp2dTab(-1,0,'Internal Flash'!$B$71:$L$71,'Internal Flash'!$A$72:$A$84,'Internal Flash'!$B$72:$L$84,'Fuel Pressure Calc'!L19,'Pilot Injection'!L19)</f>
        <v>279.64479994947197</v>
      </c>
      <c r="M69" s="5">
        <f>_xll.Interp2dTab(-1,0,'Internal Flash'!$B$71:$L$71,'Internal Flash'!$A$72:$A$84,'Internal Flash'!$B$72:$L$84,'Fuel Pressure Calc'!M19,'Pilot Injection'!M19)</f>
        <v>281.32625333333334</v>
      </c>
      <c r="N69" s="5">
        <f>_xll.Interp2dTab(-1,0,'Internal Flash'!$B$71:$L$71,'Internal Flash'!$A$72:$A$84,'Internal Flash'!$B$72:$L$84,'Fuel Pressure Calc'!N19,'Pilot Injection'!N19)</f>
        <v>262.96404886843732</v>
      </c>
      <c r="O69" s="5">
        <f>_xll.Interp2dTab(-1,0,'Internal Flash'!$B$71:$L$71,'Internal Flash'!$A$72:$A$84,'Internal Flash'!$B$72:$L$84,'Fuel Pressure Calc'!O19,'Pilot Injection'!O19)</f>
        <v>262.96404886843732</v>
      </c>
      <c r="P69" s="5">
        <f>_xll.Interp2dTab(-1,0,'Internal Flash'!$B$71:$L$71,'Internal Flash'!$A$72:$A$84,'Internal Flash'!$B$72:$L$84,'Fuel Pressure Calc'!P19,'Pilot Injection'!P19)</f>
        <v>251.33641449999999</v>
      </c>
      <c r="Q69" s="5">
        <f>_xll.Interp2dTab(-1,0,'Internal Flash'!$B$71:$L$71,'Internal Flash'!$A$72:$A$84,'Internal Flash'!$B$72:$L$84,'Fuel Pressure Calc'!Q19,'Pilot Injection'!Q19)</f>
        <v>244.50896710000001</v>
      </c>
      <c r="R69" s="5">
        <f>_xll.Interp2dTab(-1,0,'Internal Flash'!$B$71:$L$71,'Internal Flash'!$A$72:$A$84,'Internal Flash'!$B$72:$L$84,'Fuel Pressure Calc'!R19,'Pilot Injection'!R19)</f>
        <v>251.33641449999999</v>
      </c>
      <c r="S69" s="16">
        <f t="shared" si="19"/>
        <v>251.33641449999999</v>
      </c>
      <c r="U69" s="8">
        <f>'CSP5'!$A$183</f>
        <v>2800</v>
      </c>
      <c r="V69" s="16">
        <f t="shared" si="20"/>
        <v>60.1222826086955</v>
      </c>
      <c r="W69" s="5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</v>
      </c>
      <c r="X69" s="5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</v>
      </c>
      <c r="Y69" s="5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</v>
      </c>
      <c r="Z69" s="5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</v>
      </c>
      <c r="AA69" s="5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60.122282608695492</v>
      </c>
      <c r="AB69" s="5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61.050820999074837</v>
      </c>
      <c r="AC69" s="5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70.412523126734357</v>
      </c>
      <c r="AD69" s="5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90.013586956521735</v>
      </c>
      <c r="AE69" s="5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107.49639529724946</v>
      </c>
      <c r="AF69" s="5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137.53050133096733</v>
      </c>
      <c r="AG69" s="5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165.08152173913032</v>
      </c>
      <c r="AH69" s="5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165.08152173913061</v>
      </c>
      <c r="AI69" s="5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165.08152173913004</v>
      </c>
      <c r="AJ69" s="5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165.08152173913004</v>
      </c>
      <c r="AK69" s="5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165.08152173913004</v>
      </c>
      <c r="AL69" s="5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165.08152173913004</v>
      </c>
      <c r="AM69" s="16">
        <f t="shared" si="21"/>
        <v>165.08152173913004</v>
      </c>
    </row>
    <row r="70" spans="1:39" s="5" customFormat="1" x14ac:dyDescent="0.25">
      <c r="A70" s="8">
        <f>'CSP5'!$A$184</f>
        <v>2900</v>
      </c>
      <c r="B70" s="16">
        <f t="shared" si="18"/>
        <v>160</v>
      </c>
      <c r="C70" s="5">
        <f>_xll.Interp2dTab(-1,0,'Internal Flash'!$B$71:$L$71,'Internal Flash'!$A$72:$A$84,'Internal Flash'!$B$72:$L$84,'Fuel Pressure Calc'!C20,'Pilot Injection'!C20)</f>
        <v>160</v>
      </c>
      <c r="D70" s="5">
        <f>_xll.Interp2dTab(-1,0,'Internal Flash'!$B$71:$L$71,'Internal Flash'!$A$72:$A$84,'Internal Flash'!$B$72:$L$84,'Fuel Pressure Calc'!D20,'Pilot Injection'!D20)</f>
        <v>206.96350421223997</v>
      </c>
      <c r="E70" s="5">
        <f>_xll.Interp2dTab(-1,0,'Internal Flash'!$B$71:$L$71,'Internal Flash'!$A$72:$A$84,'Internal Flash'!$B$72:$L$84,'Fuel Pressure Calc'!E20,'Pilot Injection'!E20)</f>
        <v>203.27500931207999</v>
      </c>
      <c r="F70" s="5">
        <f>_xll.Interp2dTab(-1,0,'Internal Flash'!$B$71:$L$71,'Internal Flash'!$A$72:$A$84,'Internal Flash'!$B$72:$L$84,'Fuel Pressure Calc'!F20,'Pilot Injection'!F20)</f>
        <v>208.47566947726222</v>
      </c>
      <c r="G70" s="5">
        <f>_xll.Interp2dTab(-1,0,'Internal Flash'!$B$71:$L$71,'Internal Flash'!$A$72:$A$84,'Internal Flash'!$B$72:$L$84,'Fuel Pressure Calc'!G20,'Pilot Injection'!G20)</f>
        <v>225.47305724629334</v>
      </c>
      <c r="H70" s="5">
        <f>_xll.Interp2dTab(-1,0,'Internal Flash'!$B$71:$L$71,'Internal Flash'!$A$72:$A$84,'Internal Flash'!$B$72:$L$84,'Fuel Pressure Calc'!H20,'Pilot Injection'!H20)</f>
        <v>233.82410369647999</v>
      </c>
      <c r="I70" s="5">
        <f>_xll.Interp2dTab(-1,0,'Internal Flash'!$B$71:$L$71,'Internal Flash'!$A$72:$A$84,'Internal Flash'!$B$72:$L$84,'Fuel Pressure Calc'!I20,'Pilot Injection'!I20)</f>
        <v>259.73315926783999</v>
      </c>
      <c r="J70" s="5">
        <f>_xll.Interp2dTab(-1,0,'Internal Flash'!$B$71:$L$71,'Internal Flash'!$A$72:$A$84,'Internal Flash'!$B$72:$L$84,'Fuel Pressure Calc'!J20,'Pilot Injection'!J20)</f>
        <v>283.34487258498137</v>
      </c>
      <c r="K70" s="5">
        <f>_xll.Interp2dTab(-1,0,'Internal Flash'!$B$71:$L$71,'Internal Flash'!$A$72:$A$84,'Internal Flash'!$B$72:$L$84,'Fuel Pressure Calc'!K20,'Pilot Injection'!K20)</f>
        <v>275.2613161677653</v>
      </c>
      <c r="L70" s="5">
        <f>_xll.Interp2dTab(-1,0,'Internal Flash'!$B$71:$L$71,'Internal Flash'!$A$72:$A$84,'Internal Flash'!$B$72:$L$84,'Fuel Pressure Calc'!L20,'Pilot Injection'!L20)</f>
        <v>262.96404886843732</v>
      </c>
      <c r="M70" s="5">
        <f>_xll.Interp2dTab(-1,0,'Internal Flash'!$B$71:$L$71,'Internal Flash'!$A$72:$A$84,'Internal Flash'!$B$72:$L$84,'Fuel Pressure Calc'!M20,'Pilot Injection'!M20)</f>
        <v>251.33641449999999</v>
      </c>
      <c r="N70" s="5">
        <f>_xll.Interp2dTab(-1,0,'Internal Flash'!$B$71:$L$71,'Internal Flash'!$A$72:$A$84,'Internal Flash'!$B$72:$L$84,'Fuel Pressure Calc'!N20,'Pilot Injection'!N20)</f>
        <v>251.33641449999999</v>
      </c>
      <c r="O70" s="5">
        <f>_xll.Interp2dTab(-1,0,'Internal Flash'!$B$71:$L$71,'Internal Flash'!$A$72:$A$84,'Internal Flash'!$B$72:$L$84,'Fuel Pressure Calc'!O20,'Pilot Injection'!O20)</f>
        <v>251.33641449999999</v>
      </c>
      <c r="P70" s="5">
        <f>_xll.Interp2dTab(-1,0,'Internal Flash'!$B$71:$L$71,'Internal Flash'!$A$72:$A$84,'Internal Flash'!$B$72:$L$84,'Fuel Pressure Calc'!P20,'Pilot Injection'!P20)</f>
        <v>246.78478289999998</v>
      </c>
      <c r="Q70" s="5">
        <f>_xll.Interp2dTab(-1,0,'Internal Flash'!$B$71:$L$71,'Internal Flash'!$A$72:$A$84,'Internal Flash'!$B$72:$L$84,'Fuel Pressure Calc'!Q20,'Pilot Injection'!Q20)</f>
        <v>244.50896710000001</v>
      </c>
      <c r="R70" s="5">
        <f>_xll.Interp2dTab(-1,0,'Internal Flash'!$B$71:$L$71,'Internal Flash'!$A$72:$A$84,'Internal Flash'!$B$72:$L$84,'Fuel Pressure Calc'!R20,'Pilot Injection'!R20)</f>
        <v>244.50896710000001</v>
      </c>
      <c r="S70" s="16">
        <f t="shared" si="19"/>
        <v>244.50896710000001</v>
      </c>
      <c r="U70" s="8">
        <f>'CSP5'!$A$184</f>
        <v>2900</v>
      </c>
      <c r="V70" s="16">
        <f t="shared" si="20"/>
        <v>60.1222826086955</v>
      </c>
      <c r="W70" s="5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</v>
      </c>
      <c r="X70" s="5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</v>
      </c>
      <c r="Y70" s="5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</v>
      </c>
      <c r="Z70" s="5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</v>
      </c>
      <c r="AA70" s="5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60.122282608695492</v>
      </c>
      <c r="AB70" s="5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</v>
      </c>
      <c r="AC70" s="5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70.412523126734342</v>
      </c>
      <c r="AD70" s="5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90.013586956521749</v>
      </c>
      <c r="AE70" s="5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107.49639529724948</v>
      </c>
      <c r="AF70" s="5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</v>
      </c>
      <c r="AG70" s="5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165.08152173913032</v>
      </c>
      <c r="AH70" s="5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165.08152173913061</v>
      </c>
      <c r="AI70" s="5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165.08152173913004</v>
      </c>
      <c r="AJ70" s="5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165.08152173913004</v>
      </c>
      <c r="AK70" s="5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165.08152173913004</v>
      </c>
      <c r="AL70" s="5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165.08152173913004</v>
      </c>
      <c r="AM70" s="16">
        <f t="shared" si="21"/>
        <v>165.08152173913004</v>
      </c>
    </row>
    <row r="71" spans="1:39" s="5" customFormat="1" x14ac:dyDescent="0.25">
      <c r="A71" s="8">
        <f>'CSP5'!$A$185</f>
        <v>3000</v>
      </c>
      <c r="B71" s="16">
        <f t="shared" si="18"/>
        <v>160</v>
      </c>
      <c r="C71" s="5">
        <f>_xll.Interp2dTab(-1,0,'Internal Flash'!$B$71:$L$71,'Internal Flash'!$A$72:$A$84,'Internal Flash'!$B$72:$L$84,'Fuel Pressure Calc'!C21,'Pilot Injection'!C21)</f>
        <v>160</v>
      </c>
      <c r="D71" s="5">
        <f>_xll.Interp2dTab(-1,0,'Internal Flash'!$B$71:$L$71,'Internal Flash'!$A$72:$A$84,'Internal Flash'!$B$72:$L$84,'Fuel Pressure Calc'!D21,'Pilot Injection'!D21)</f>
        <v>221.04858761368882</v>
      </c>
      <c r="E71" s="5">
        <f>_xll.Interp2dTab(-1,0,'Internal Flash'!$B$71:$L$71,'Internal Flash'!$A$72:$A$84,'Internal Flash'!$B$72:$L$84,'Fuel Pressure Calc'!E21,'Pilot Injection'!E21)</f>
        <v>218.07632260863997</v>
      </c>
      <c r="F71" s="5">
        <f>_xll.Interp2dTab(-1,0,'Internal Flash'!$B$71:$L$71,'Internal Flash'!$A$72:$A$84,'Internal Flash'!$B$72:$L$84,'Fuel Pressure Calc'!F21,'Pilot Injection'!F21)</f>
        <v>218.07632260863997</v>
      </c>
      <c r="G71" s="5">
        <f>_xll.Interp2dTab(-1,0,'Internal Flash'!$B$71:$L$71,'Internal Flash'!$A$72:$A$84,'Internal Flash'!$B$72:$L$84,'Fuel Pressure Calc'!G21,'Pilot Injection'!G21)</f>
        <v>218.99338796074662</v>
      </c>
      <c r="H71" s="5">
        <f>_xll.Interp2dTab(-1,0,'Internal Flash'!$B$71:$L$71,'Internal Flash'!$A$72:$A$84,'Internal Flash'!$B$72:$L$84,'Fuel Pressure Calc'!H21,'Pilot Injection'!H21)</f>
        <v>231.30924349999998</v>
      </c>
      <c r="I71" s="5">
        <f>_xll.Interp2dTab(-1,0,'Internal Flash'!$B$71:$L$71,'Internal Flash'!$A$72:$A$84,'Internal Flash'!$B$72:$L$84,'Fuel Pressure Calc'!I21,'Pilot Injection'!I21)</f>
        <v>244.50896710000001</v>
      </c>
      <c r="J71" s="5">
        <f>_xll.Interp2dTab(-1,0,'Internal Flash'!$B$71:$L$71,'Internal Flash'!$A$72:$A$84,'Internal Flash'!$B$72:$L$84,'Fuel Pressure Calc'!J21,'Pilot Injection'!J21)</f>
        <v>258.17935133333333</v>
      </c>
      <c r="K71" s="5">
        <f>_xll.Interp2dTab(-1,0,'Internal Flash'!$B$71:$L$71,'Internal Flash'!$A$72:$A$84,'Internal Flash'!$B$72:$L$84,'Fuel Pressure Calc'!K21,'Pilot Injection'!K21)</f>
        <v>254.52255260000001</v>
      </c>
      <c r="L71" s="5">
        <f>_xll.Interp2dTab(-1,0,'Internal Flash'!$B$71:$L$71,'Internal Flash'!$A$72:$A$84,'Internal Flash'!$B$72:$L$84,'Fuel Pressure Calc'!L21,'Pilot Injection'!L21)</f>
        <v>244.50896710000001</v>
      </c>
      <c r="M71" s="5">
        <f>_xll.Interp2dTab(-1,0,'Internal Flash'!$B$71:$L$71,'Internal Flash'!$A$72:$A$84,'Internal Flash'!$B$72:$L$84,'Fuel Pressure Calc'!M21,'Pilot Injection'!M21)</f>
        <v>237.6815197</v>
      </c>
      <c r="N71" s="5">
        <f>_xll.Interp2dTab(-1,0,'Internal Flash'!$B$71:$L$71,'Internal Flash'!$A$72:$A$84,'Internal Flash'!$B$72:$L$84,'Fuel Pressure Calc'!N21,'Pilot Injection'!N21)</f>
        <v>231.30924349999998</v>
      </c>
      <c r="O71" s="5">
        <f>_xll.Interp2dTab(-1,0,'Internal Flash'!$B$71:$L$71,'Internal Flash'!$A$72:$A$84,'Internal Flash'!$B$72:$L$84,'Fuel Pressure Calc'!O21,'Pilot Injection'!O21)</f>
        <v>231.30924349999998</v>
      </c>
      <c r="P71" s="5">
        <f>_xll.Interp2dTab(-1,0,'Internal Flash'!$B$71:$L$71,'Internal Flash'!$A$72:$A$84,'Internal Flash'!$B$72:$L$84,'Fuel Pressure Calc'!P21,'Pilot Injection'!P21)</f>
        <v>231.30924349999998</v>
      </c>
      <c r="Q71" s="5">
        <f>_xll.Interp2dTab(-1,0,'Internal Flash'!$B$71:$L$71,'Internal Flash'!$A$72:$A$84,'Internal Flash'!$B$72:$L$84,'Fuel Pressure Calc'!Q21,'Pilot Injection'!Q21)</f>
        <v>237.6815197</v>
      </c>
      <c r="R71" s="5">
        <f>_xll.Interp2dTab(-1,0,'Internal Flash'!$B$71:$L$71,'Internal Flash'!$A$72:$A$84,'Internal Flash'!$B$72:$L$84,'Fuel Pressure Calc'!R21,'Pilot Injection'!R21)</f>
        <v>244.50896710000001</v>
      </c>
      <c r="S71" s="16">
        <f t="shared" si="19"/>
        <v>244.50896710000001</v>
      </c>
      <c r="U71" s="8">
        <f>'CSP5'!$A$185</f>
        <v>3000</v>
      </c>
      <c r="V71" s="16">
        <f t="shared" si="20"/>
        <v>60.1222826086955</v>
      </c>
      <c r="W71" s="5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</v>
      </c>
      <c r="X71" s="5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</v>
      </c>
      <c r="Y71" s="5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</v>
      </c>
      <c r="Z71" s="5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</v>
      </c>
      <c r="AA71" s="5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</v>
      </c>
      <c r="AB71" s="5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</v>
      </c>
      <c r="AC71" s="5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70.412523126734342</v>
      </c>
      <c r="AD71" s="5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90.013586956521749</v>
      </c>
      <c r="AE71" s="5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107.49639529724948</v>
      </c>
      <c r="AF71" s="5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137.53050133096733</v>
      </c>
      <c r="AG71" s="5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165.08152173913032</v>
      </c>
      <c r="AH71" s="5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165.08152173913061</v>
      </c>
      <c r="AI71" s="5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165.08152173913004</v>
      </c>
      <c r="AJ71" s="5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165.08152173913004</v>
      </c>
      <c r="AK71" s="5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165.08152173913004</v>
      </c>
      <c r="AL71" s="5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165.08152173913004</v>
      </c>
      <c r="AM71" s="16">
        <f t="shared" si="21"/>
        <v>165.08152173913004</v>
      </c>
    </row>
    <row r="72" spans="1:39" s="5" customFormat="1" x14ac:dyDescent="0.25">
      <c r="A72" s="8">
        <f>'CSP5'!$A$186</f>
        <v>3200</v>
      </c>
      <c r="B72" s="16">
        <f t="shared" si="18"/>
        <v>160</v>
      </c>
      <c r="C72" s="5">
        <f>_xll.Interp2dTab(-1,0,'Internal Flash'!$B$71:$L$71,'Internal Flash'!$A$72:$A$84,'Internal Flash'!$B$72:$L$84,'Fuel Pressure Calc'!C22,'Pilot Injection'!C22)</f>
        <v>160</v>
      </c>
      <c r="D72" s="5">
        <f>_xll.Interp2dTab(-1,0,'Internal Flash'!$B$71:$L$71,'Internal Flash'!$A$72:$A$84,'Internal Flash'!$B$72:$L$84,'Fuel Pressure Calc'!D22,'Pilot Injection'!D22)</f>
        <v>213.70395409095113</v>
      </c>
      <c r="E72" s="5">
        <f>_xll.Interp2dTab(-1,0,'Internal Flash'!$B$71:$L$71,'Internal Flash'!$A$72:$A$84,'Internal Flash'!$B$72:$L$84,'Fuel Pressure Calc'!E22,'Pilot Injection'!E22)</f>
        <v>207.90634530801779</v>
      </c>
      <c r="F72" s="5">
        <f>_xll.Interp2dTab(-1,0,'Internal Flash'!$B$71:$L$71,'Internal Flash'!$A$72:$A$84,'Internal Flash'!$B$72:$L$84,'Fuel Pressure Calc'!F22,'Pilot Injection'!F22)</f>
        <v>207.90634530801779</v>
      </c>
      <c r="G72" s="5">
        <f>_xll.Interp2dTab(-1,0,'Internal Flash'!$B$71:$L$71,'Internal Flash'!$A$72:$A$84,'Internal Flash'!$B$72:$L$84,'Fuel Pressure Calc'!G22,'Pilot Injection'!G22)</f>
        <v>205.01225441962666</v>
      </c>
      <c r="H72" s="5">
        <f>_xll.Interp2dTab(-1,0,'Internal Flash'!$B$71:$L$71,'Internal Flash'!$A$72:$A$84,'Internal Flash'!$B$72:$L$84,'Fuel Pressure Calc'!H22,'Pilot Injection'!H22)</f>
        <v>219.06956599999995</v>
      </c>
      <c r="I72" s="5">
        <f>_xll.Interp2dTab(-1,0,'Internal Flash'!$B$71:$L$71,'Internal Flash'!$A$72:$A$84,'Internal Flash'!$B$72:$L$84,'Fuel Pressure Calc'!I22,'Pilot Injection'!I22)</f>
        <v>219.06956599999995</v>
      </c>
      <c r="J72" s="5">
        <f>_xll.Interp2dTab(-1,0,'Internal Flash'!$B$71:$L$71,'Internal Flash'!$A$72:$A$84,'Internal Flash'!$B$72:$L$84,'Fuel Pressure Calc'!J22,'Pilot Injection'!J22)</f>
        <v>225.18369799999999</v>
      </c>
      <c r="K72" s="5">
        <f>_xll.Interp2dTab(-1,0,'Internal Flash'!$B$71:$L$71,'Internal Flash'!$A$72:$A$84,'Internal Flash'!$B$72:$L$84,'Fuel Pressure Calc'!K22,'Pilot Injection'!K22)</f>
        <v>228.03695599999998</v>
      </c>
      <c r="L72" s="5">
        <f>_xll.Interp2dTab(-1,0,'Internal Flash'!$B$71:$L$71,'Internal Flash'!$A$72:$A$84,'Internal Flash'!$B$72:$L$84,'Fuel Pressure Calc'!L22,'Pilot Injection'!L22)</f>
        <v>228.03695599999998</v>
      </c>
      <c r="M72" s="5">
        <f>_xll.Interp2dTab(-1,0,'Internal Flash'!$B$71:$L$71,'Internal Flash'!$A$72:$A$84,'Internal Flash'!$B$72:$L$84,'Fuel Pressure Calc'!M22,'Pilot Injection'!M22)</f>
        <v>222.33043399999997</v>
      </c>
      <c r="N72" s="5">
        <f>_xll.Interp2dTab(-1,0,'Internal Flash'!$B$71:$L$71,'Internal Flash'!$A$72:$A$84,'Internal Flash'!$B$72:$L$84,'Fuel Pressure Calc'!N22,'Pilot Injection'!N22)</f>
        <v>219.06956599999995</v>
      </c>
      <c r="O72" s="5">
        <f>_xll.Interp2dTab(-1,0,'Internal Flash'!$B$71:$L$71,'Internal Flash'!$A$72:$A$84,'Internal Flash'!$B$72:$L$84,'Fuel Pressure Calc'!O22,'Pilot Injection'!O22)</f>
        <v>219.06956599999995</v>
      </c>
      <c r="P72" s="5">
        <f>_xll.Interp2dTab(-1,0,'Internal Flash'!$B$71:$L$71,'Internal Flash'!$A$72:$A$84,'Internal Flash'!$B$72:$L$84,'Fuel Pressure Calc'!P22,'Pilot Injection'!P22)</f>
        <v>219.06956599999995</v>
      </c>
      <c r="Q72" s="5">
        <f>_xll.Interp2dTab(-1,0,'Internal Flash'!$B$71:$L$71,'Internal Flash'!$A$72:$A$84,'Internal Flash'!$B$72:$L$84,'Fuel Pressure Calc'!Q22,'Pilot Injection'!Q22)</f>
        <v>222.33043399999997</v>
      </c>
      <c r="R72" s="5">
        <f>_xll.Interp2dTab(-1,0,'Internal Flash'!$B$71:$L$71,'Internal Flash'!$A$72:$A$84,'Internal Flash'!$B$72:$L$84,'Fuel Pressure Calc'!R22,'Pilot Injection'!R22)</f>
        <v>222.33043399999997</v>
      </c>
      <c r="S72" s="16">
        <f t="shared" si="19"/>
        <v>222.33043399999997</v>
      </c>
      <c r="U72" s="8">
        <f>'CSP5'!$A$186</f>
        <v>3200</v>
      </c>
      <c r="V72" s="16">
        <f t="shared" si="20"/>
        <v>60.122282608695059</v>
      </c>
      <c r="W72" s="5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60.122282608695059</v>
      </c>
      <c r="X72" s="5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60.122282608696196</v>
      </c>
      <c r="Y72" s="5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60.122282608695059</v>
      </c>
      <c r="Z72" s="5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60.122282608696196</v>
      </c>
      <c r="AA72" s="5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60.122282608696729</v>
      </c>
      <c r="AB72" s="5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61.050820999072926</v>
      </c>
      <c r="AC72" s="5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70.412523126733504</v>
      </c>
      <c r="AD72" s="5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90.013586956520157</v>
      </c>
      <c r="AE72" s="5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107.49639529725073</v>
      </c>
      <c r="AF72" s="5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137.53050133096849</v>
      </c>
      <c r="AG72" s="5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165.08152173912094</v>
      </c>
      <c r="AH72" s="5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165.08152173933922</v>
      </c>
      <c r="AI72" s="5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</v>
      </c>
      <c r="AJ72" s="5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</v>
      </c>
      <c r="AK72" s="5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165.08152173904818</v>
      </c>
      <c r="AL72" s="5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</v>
      </c>
      <c r="AM72" s="16">
        <f t="shared" si="21"/>
        <v>165.0815217391937</v>
      </c>
    </row>
    <row r="73" spans="1:39" s="5" customFormat="1" x14ac:dyDescent="0.25">
      <c r="A73" s="8">
        <f>'CSP5'!$A$187</f>
        <v>3300</v>
      </c>
      <c r="B73" s="16">
        <f t="shared" si="18"/>
        <v>160</v>
      </c>
      <c r="C73" s="5">
        <f>_xll.Interp2dTab(-1,0,'Internal Flash'!$B$71:$L$71,'Internal Flash'!$A$72:$A$84,'Internal Flash'!$B$72:$L$84,'Fuel Pressure Calc'!C23,'Pilot Injection'!C23)</f>
        <v>160</v>
      </c>
      <c r="D73" s="5">
        <f>_xll.Interp2dTab(-1,0,'Internal Flash'!$B$71:$L$71,'Internal Flash'!$A$72:$A$84,'Internal Flash'!$B$72:$L$84,'Fuel Pressure Calc'!D23,'Pilot Injection'!D23)</f>
        <v>213.70395409095113</v>
      </c>
      <c r="E73" s="5">
        <f>_xll.Interp2dTab(-1,0,'Internal Flash'!$B$71:$L$71,'Internal Flash'!$A$72:$A$84,'Internal Flash'!$B$72:$L$84,'Fuel Pressure Calc'!E23,'Pilot Injection'!E23)</f>
        <v>208.55052406167704</v>
      </c>
      <c r="F73" s="5">
        <f>_xll.Interp2dTab(-1,0,'Internal Flash'!$B$71:$L$71,'Internal Flash'!$A$72:$A$84,'Internal Flash'!$B$72:$L$84,'Fuel Pressure Calc'!F23,'Pilot Injection'!F23)</f>
        <v>207.90634530801779</v>
      </c>
      <c r="G73" s="5">
        <f>_xll.Interp2dTab(-1,0,'Internal Flash'!$B$71:$L$71,'Internal Flash'!$A$72:$A$84,'Internal Flash'!$B$72:$L$84,'Fuel Pressure Calc'!G23,'Pilot Injection'!G23)</f>
        <v>205.33277262876445</v>
      </c>
      <c r="H73" s="5">
        <f>_xll.Interp2dTab(-1,0,'Internal Flash'!$B$71:$L$71,'Internal Flash'!$A$72:$A$84,'Internal Flash'!$B$72:$L$84,'Fuel Pressure Calc'!H23,'Pilot Injection'!H23)</f>
        <v>220.13275753607107</v>
      </c>
      <c r="I73" s="5">
        <f>_xll.Interp2dTab(-1,0,'Internal Flash'!$B$71:$L$71,'Internal Flash'!$A$72:$A$84,'Internal Flash'!$B$72:$L$84,'Fuel Pressure Calc'!I23,'Pilot Injection'!I23)</f>
        <v>220.13275753607107</v>
      </c>
      <c r="J73" s="5">
        <f>_xll.Interp2dTab(-1,0,'Internal Flash'!$B$71:$L$71,'Internal Flash'!$A$72:$A$84,'Internal Flash'!$B$72:$L$84,'Fuel Pressure Calc'!J23,'Pilot Injection'!J23)</f>
        <v>220.13275753607107</v>
      </c>
      <c r="K73" s="5">
        <f>_xll.Interp2dTab(-1,0,'Internal Flash'!$B$71:$L$71,'Internal Flash'!$A$72:$A$84,'Internal Flash'!$B$72:$L$84,'Fuel Pressure Calc'!K23,'Pilot Injection'!K23)</f>
        <v>220.13275753607107</v>
      </c>
      <c r="L73" s="5">
        <f>_xll.Interp2dTab(-1,0,'Internal Flash'!$B$71:$L$71,'Internal Flash'!$A$72:$A$84,'Internal Flash'!$B$72:$L$84,'Fuel Pressure Calc'!L23,'Pilot Injection'!L23)</f>
        <v>220.13275753607107</v>
      </c>
      <c r="M73" s="5">
        <f>_xll.Interp2dTab(-1,0,'Internal Flash'!$B$71:$L$71,'Internal Flash'!$A$72:$A$84,'Internal Flash'!$B$72:$L$84,'Fuel Pressure Calc'!M23,'Pilot Injection'!M23)</f>
        <v>220.13275753607107</v>
      </c>
      <c r="N73" s="5">
        <f>_xll.Interp2dTab(-1,0,'Internal Flash'!$B$71:$L$71,'Internal Flash'!$A$72:$A$84,'Internal Flash'!$B$72:$L$84,'Fuel Pressure Calc'!N23,'Pilot Injection'!N23)</f>
        <v>220.13275753607107</v>
      </c>
      <c r="O73" s="5">
        <f>_xll.Interp2dTab(-1,0,'Internal Flash'!$B$71:$L$71,'Internal Flash'!$A$72:$A$84,'Internal Flash'!$B$72:$L$84,'Fuel Pressure Calc'!O23,'Pilot Injection'!O23)</f>
        <v>0</v>
      </c>
      <c r="P73" s="5">
        <f>_xll.Interp2dTab(-1,0,'Internal Flash'!$B$71:$L$71,'Internal Flash'!$A$72:$A$84,'Internal Flash'!$B$72:$L$84,'Fuel Pressure Calc'!P23,'Pilot Injection'!P23)</f>
        <v>0</v>
      </c>
      <c r="Q73" s="5">
        <f>_xll.Interp2dTab(-1,0,'Internal Flash'!$B$71:$L$71,'Internal Flash'!$A$72:$A$84,'Internal Flash'!$B$72:$L$84,'Fuel Pressure Calc'!Q23,'Pilot Injection'!Q23)</f>
        <v>0</v>
      </c>
      <c r="R73" s="5">
        <f>_xll.Interp2dTab(-1,0,'Internal Flash'!$B$71:$L$71,'Internal Flash'!$A$72:$A$84,'Internal Flash'!$B$72:$L$84,'Fuel Pressure Calc'!R23,'Pilot Injection'!R23)</f>
        <v>0</v>
      </c>
      <c r="S73" s="16">
        <f t="shared" si="19"/>
        <v>0</v>
      </c>
      <c r="U73" s="8">
        <f>'CSP5'!$A$187</f>
        <v>3300</v>
      </c>
      <c r="V73" s="16">
        <f t="shared" si="20"/>
        <v>60.122282608697333</v>
      </c>
      <c r="W73" s="5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60.122282608697333</v>
      </c>
      <c r="X73" s="5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60.122282608695059</v>
      </c>
      <c r="Y73" s="5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60.122282608695059</v>
      </c>
      <c r="Z73" s="5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60.122282608695059</v>
      </c>
      <c r="AA73" s="5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60.122282608694455</v>
      </c>
      <c r="AB73" s="5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61.050820999075199</v>
      </c>
      <c r="AC73" s="5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70.412523126735778</v>
      </c>
      <c r="AD73" s="5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90.013586956522431</v>
      </c>
      <c r="AE73" s="5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107.49639529725073</v>
      </c>
      <c r="AF73" s="5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137.53050133096622</v>
      </c>
      <c r="AG73" s="5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165.08152173904818</v>
      </c>
      <c r="AH73" s="5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</v>
      </c>
      <c r="AI73" s="5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</v>
      </c>
      <c r="AJ73" s="5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</v>
      </c>
      <c r="AK73" s="5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</v>
      </c>
      <c r="AL73" s="5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</v>
      </c>
      <c r="AM73" s="16">
        <f t="shared" si="21"/>
        <v>165.0815217391937</v>
      </c>
    </row>
    <row r="74" spans="1:39" s="5" customFormat="1" x14ac:dyDescent="0.25">
      <c r="A74" s="8">
        <f>'CSP5'!$A$188</f>
        <v>3500</v>
      </c>
      <c r="B74" s="16">
        <f t="shared" si="18"/>
        <v>160</v>
      </c>
      <c r="C74" s="5">
        <f>_xll.Interp2dTab(-1,0,'Internal Flash'!$B$71:$L$71,'Internal Flash'!$A$72:$A$84,'Internal Flash'!$B$72:$L$84,'Fuel Pressure Calc'!C24,'Pilot Injection'!C24)</f>
        <v>160</v>
      </c>
      <c r="D74" s="5">
        <f>_xll.Interp2dTab(-1,0,'Internal Flash'!$B$71:$L$71,'Internal Flash'!$A$72:$A$84,'Internal Flash'!$B$72:$L$84,'Fuel Pressure Calc'!D24,'Pilot Injection'!D24)</f>
        <v>213.70395409095113</v>
      </c>
      <c r="E74" s="5">
        <f>_xll.Interp2dTab(-1,0,'Internal Flash'!$B$71:$L$71,'Internal Flash'!$A$72:$A$84,'Internal Flash'!$B$72:$L$84,'Fuel Pressure Calc'!E24,'Pilot Injection'!E24)</f>
        <v>220.43475360383999</v>
      </c>
      <c r="F74" s="5">
        <f>_xll.Interp2dTab(-1,0,'Internal Flash'!$B$71:$L$71,'Internal Flash'!$A$72:$A$84,'Internal Flash'!$B$72:$L$84,'Fuel Pressure Calc'!F24,'Pilot Injection'!F24)</f>
        <v>221.77469381603552</v>
      </c>
      <c r="G74" s="5">
        <f>_xll.Interp2dTab(-1,0,'Internal Flash'!$B$71:$L$71,'Internal Flash'!$A$72:$A$84,'Internal Flash'!$B$72:$L$84,'Fuel Pressure Calc'!G24,'Pilot Injection'!G24)</f>
        <v>218.99338796074662</v>
      </c>
      <c r="H74" s="5">
        <f>_xll.Interp2dTab(-1,0,'Internal Flash'!$B$71:$L$71,'Internal Flash'!$A$72:$A$84,'Internal Flash'!$B$72:$L$84,'Fuel Pressure Calc'!H24,'Pilot Injection'!H24)</f>
        <v>222.26887742015998</v>
      </c>
      <c r="I74" s="5">
        <f>_xll.Interp2dTab(-1,0,'Internal Flash'!$B$71:$L$71,'Internal Flash'!$A$72:$A$84,'Internal Flash'!$B$72:$L$84,'Fuel Pressure Calc'!I24,'Pilot Injection'!I24)</f>
        <v>222.26887742015998</v>
      </c>
      <c r="J74" s="5">
        <f>_xll.Interp2dTab(-1,0,'Internal Flash'!$B$71:$L$71,'Internal Flash'!$A$72:$A$84,'Internal Flash'!$B$72:$L$84,'Fuel Pressure Calc'!J24,'Pilot Injection'!J24)</f>
        <v>222.26887742015998</v>
      </c>
      <c r="K74" s="5">
        <f>_xll.Interp2dTab(-1,0,'Internal Flash'!$B$71:$L$71,'Internal Flash'!$A$72:$A$84,'Internal Flash'!$B$72:$L$84,'Fuel Pressure Calc'!K24,'Pilot Injection'!K24)</f>
        <v>222.26887742015998</v>
      </c>
      <c r="L74" s="5">
        <f>_xll.Interp2dTab(-1,0,'Internal Flash'!$B$71:$L$71,'Internal Flash'!$A$72:$A$84,'Internal Flash'!$B$72:$L$84,'Fuel Pressure Calc'!L24,'Pilot Injection'!L24)</f>
        <v>222.26887742015998</v>
      </c>
      <c r="M74" s="5">
        <f>_xll.Interp2dTab(-1,0,'Internal Flash'!$B$71:$L$71,'Internal Flash'!$A$72:$A$84,'Internal Flash'!$B$72:$L$84,'Fuel Pressure Calc'!M24,'Pilot Injection'!M24)</f>
        <v>222.26887742015998</v>
      </c>
      <c r="N74" s="5">
        <f>_xll.Interp2dTab(-1,0,'Internal Flash'!$B$71:$L$71,'Internal Flash'!$A$72:$A$84,'Internal Flash'!$B$72:$L$84,'Fuel Pressure Calc'!N24,'Pilot Injection'!N24)</f>
        <v>222.26887742015998</v>
      </c>
      <c r="O74" s="5">
        <f>_xll.Interp2dTab(-1,0,'Internal Flash'!$B$71:$L$71,'Internal Flash'!$A$72:$A$84,'Internal Flash'!$B$72:$L$84,'Fuel Pressure Calc'!O24,'Pilot Injection'!O24)</f>
        <v>0</v>
      </c>
      <c r="P74" s="5">
        <f>_xll.Interp2dTab(-1,0,'Internal Flash'!$B$71:$L$71,'Internal Flash'!$A$72:$A$84,'Internal Flash'!$B$72:$L$84,'Fuel Pressure Calc'!P24,'Pilot Injection'!P24)</f>
        <v>0</v>
      </c>
      <c r="Q74" s="5">
        <f>_xll.Interp2dTab(-1,0,'Internal Flash'!$B$71:$L$71,'Internal Flash'!$A$72:$A$84,'Internal Flash'!$B$72:$L$84,'Fuel Pressure Calc'!Q24,'Pilot Injection'!Q24)</f>
        <v>0</v>
      </c>
      <c r="R74" s="5">
        <f>_xll.Interp2dTab(-1,0,'Internal Flash'!$B$71:$L$71,'Internal Flash'!$A$72:$A$84,'Internal Flash'!$B$72:$L$84,'Fuel Pressure Calc'!R24,'Pilot Injection'!R24)</f>
        <v>0</v>
      </c>
      <c r="S74" s="16">
        <f t="shared" si="19"/>
        <v>0</v>
      </c>
      <c r="U74" s="8">
        <f>'CSP5'!$A$188</f>
        <v>3500</v>
      </c>
      <c r="V74" s="16">
        <f t="shared" si="20"/>
        <v>60.122282608695059</v>
      </c>
      <c r="W74" s="5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60.122282608695059</v>
      </c>
      <c r="X74" s="5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60.122282608692785</v>
      </c>
      <c r="Y74" s="5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60.122282608695059</v>
      </c>
      <c r="Z74" s="5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60.122282608695059</v>
      </c>
      <c r="AA74" s="5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60.122282608694455</v>
      </c>
      <c r="AB74" s="5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61.050820999077473</v>
      </c>
      <c r="AC74" s="5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70.412523126738051</v>
      </c>
      <c r="AD74" s="5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90.013586956524705</v>
      </c>
      <c r="AE74" s="5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107.49639529724845</v>
      </c>
      <c r="AF74" s="5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137.53050133096622</v>
      </c>
      <c r="AG74" s="5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165.08152173890267</v>
      </c>
      <c r="AH74" s="5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165.08152173890267</v>
      </c>
      <c r="AI74" s="5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165.08152173890267</v>
      </c>
      <c r="AJ74" s="5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</v>
      </c>
      <c r="AK74" s="5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165.08152173948474</v>
      </c>
      <c r="AL74" s="5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165.08152173832059</v>
      </c>
      <c r="AM74" s="16">
        <f t="shared" si="21"/>
        <v>165.08152173832059</v>
      </c>
    </row>
    <row r="75" spans="1:39" s="5" customFormat="1" x14ac:dyDescent="0.25">
      <c r="A75" s="16">
        <f>'CSP5'!$A$189</f>
        <v>3501</v>
      </c>
      <c r="B75" s="16">
        <f>B74</f>
        <v>160</v>
      </c>
      <c r="C75" s="16">
        <f t="shared" ref="C75:S75" si="22">C74</f>
        <v>160</v>
      </c>
      <c r="D75" s="16">
        <f t="shared" si="22"/>
        <v>213.70395409095113</v>
      </c>
      <c r="E75" s="16">
        <f t="shared" si="22"/>
        <v>220.43475360383999</v>
      </c>
      <c r="F75" s="16">
        <f t="shared" si="22"/>
        <v>221.77469381603552</v>
      </c>
      <c r="G75" s="16">
        <f t="shared" si="22"/>
        <v>218.99338796074662</v>
      </c>
      <c r="H75" s="16">
        <f t="shared" si="22"/>
        <v>222.26887742015998</v>
      </c>
      <c r="I75" s="16">
        <f t="shared" si="22"/>
        <v>222.26887742015998</v>
      </c>
      <c r="J75" s="16">
        <f t="shared" si="22"/>
        <v>222.26887742015998</v>
      </c>
      <c r="K75" s="16">
        <f t="shared" si="22"/>
        <v>222.26887742015998</v>
      </c>
      <c r="L75" s="16">
        <f t="shared" si="22"/>
        <v>222.26887742015998</v>
      </c>
      <c r="M75" s="16">
        <f t="shared" si="22"/>
        <v>222.26887742015998</v>
      </c>
      <c r="N75" s="16">
        <f t="shared" si="22"/>
        <v>222.26887742015998</v>
      </c>
      <c r="O75" s="16">
        <f t="shared" si="22"/>
        <v>0</v>
      </c>
      <c r="P75" s="16">
        <f t="shared" si="22"/>
        <v>0</v>
      </c>
      <c r="Q75" s="16">
        <f t="shared" si="22"/>
        <v>0</v>
      </c>
      <c r="R75" s="16">
        <f t="shared" si="22"/>
        <v>0</v>
      </c>
      <c r="S75" s="16">
        <f t="shared" si="22"/>
        <v>0</v>
      </c>
      <c r="U75" s="16">
        <f>'CSP5'!$A$189</f>
        <v>3501</v>
      </c>
      <c r="V75" s="16">
        <f>V74</f>
        <v>60.122282608695059</v>
      </c>
      <c r="W75" s="16">
        <f t="shared" ref="W75:AM75" si="23">W74</f>
        <v>60.122282608695059</v>
      </c>
      <c r="X75" s="16">
        <f t="shared" si="23"/>
        <v>60.122282608692785</v>
      </c>
      <c r="Y75" s="16">
        <f t="shared" si="23"/>
        <v>60.122282608695059</v>
      </c>
      <c r="Z75" s="16">
        <f t="shared" si="23"/>
        <v>60.122282608695059</v>
      </c>
      <c r="AA75" s="16">
        <f t="shared" si="23"/>
        <v>60.122282608694455</v>
      </c>
      <c r="AB75" s="16">
        <f t="shared" si="23"/>
        <v>61.050820999077473</v>
      </c>
      <c r="AC75" s="16">
        <f t="shared" si="23"/>
        <v>70.412523126738051</v>
      </c>
      <c r="AD75" s="16">
        <f t="shared" si="23"/>
        <v>90.013586956524705</v>
      </c>
      <c r="AE75" s="16">
        <f t="shared" si="23"/>
        <v>107.49639529724845</v>
      </c>
      <c r="AF75" s="16">
        <f t="shared" si="23"/>
        <v>137.53050133096622</v>
      </c>
      <c r="AG75" s="16">
        <f t="shared" si="23"/>
        <v>165.08152173890267</v>
      </c>
      <c r="AH75" s="16">
        <f t="shared" si="23"/>
        <v>165.08152173890267</v>
      </c>
      <c r="AI75" s="16">
        <f t="shared" si="23"/>
        <v>165.08152173890267</v>
      </c>
      <c r="AJ75" s="16">
        <f t="shared" si="23"/>
        <v>165.0815217391937</v>
      </c>
      <c r="AK75" s="16">
        <f t="shared" si="23"/>
        <v>165.08152173948474</v>
      </c>
      <c r="AL75" s="16">
        <f t="shared" si="23"/>
        <v>165.08152173832059</v>
      </c>
      <c r="AM75" s="16">
        <f t="shared" si="23"/>
        <v>165.08152173832059</v>
      </c>
    </row>
    <row r="76" spans="1:39" x14ac:dyDescent="0.25">
      <c r="A76" s="9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39" x14ac:dyDescent="0.25">
      <c r="A77" s="17"/>
      <c r="B77" s="51" t="s">
        <v>1134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U77" s="17"/>
      <c r="V77" s="51" t="s">
        <v>1183</v>
      </c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13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13">
        <f>'CSP5'!$S$168</f>
        <v>141</v>
      </c>
      <c r="U79" s="3" t="str">
        <f>'CSP5'!$A$168</f>
        <v>RPM</v>
      </c>
      <c r="V79" s="13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13">
        <f>'CSP5'!$S$168</f>
        <v>141</v>
      </c>
    </row>
    <row r="80" spans="1:39" s="5" customFormat="1" x14ac:dyDescent="0.25">
      <c r="A80" s="16">
        <f>'CSP5'!$A$169</f>
        <v>619</v>
      </c>
      <c r="B80" s="16">
        <f>B81</f>
        <v>1.017690353298067</v>
      </c>
      <c r="C80" s="16">
        <f t="shared" ref="C80:S80" si="24">C81</f>
        <v>1.017690353298067</v>
      </c>
      <c r="D80" s="16">
        <f t="shared" si="24"/>
        <v>1.017690353298067</v>
      </c>
      <c r="E80" s="16">
        <f t="shared" si="24"/>
        <v>0.94839329575596587</v>
      </c>
      <c r="F80" s="16">
        <f t="shared" si="24"/>
        <v>0.97471992026668031</v>
      </c>
      <c r="G80" s="16">
        <f t="shared" si="24"/>
        <v>0.85741420982856809</v>
      </c>
      <c r="H80" s="16">
        <f t="shared" si="24"/>
        <v>1.0743219712027956</v>
      </c>
      <c r="I80" s="16">
        <f t="shared" si="24"/>
        <v>1.0426692654417744</v>
      </c>
      <c r="J80" s="16">
        <f t="shared" si="24"/>
        <v>1.0884268159030337</v>
      </c>
      <c r="K80" s="16">
        <f t="shared" si="24"/>
        <v>1.2032484302069373</v>
      </c>
      <c r="L80" s="16">
        <f t="shared" si="24"/>
        <v>1.1814387947423379</v>
      </c>
      <c r="M80" s="16">
        <f t="shared" si="24"/>
        <v>1.081610951111692</v>
      </c>
      <c r="N80" s="16">
        <f t="shared" si="24"/>
        <v>0.8541943060702728</v>
      </c>
      <c r="O80" s="16">
        <f t="shared" si="24"/>
        <v>0.8541943060702728</v>
      </c>
      <c r="P80" s="16">
        <f t="shared" si="24"/>
        <v>0.8541943060702728</v>
      </c>
      <c r="Q80" s="16">
        <f t="shared" si="24"/>
        <v>0.8541943060702728</v>
      </c>
      <c r="R80" s="16">
        <f t="shared" si="24"/>
        <v>0.8541943060702728</v>
      </c>
      <c r="S80" s="16">
        <f t="shared" si="24"/>
        <v>0.8541943060702728</v>
      </c>
      <c r="U80" s="16">
        <f>'CSP5'!$A$169</f>
        <v>619</v>
      </c>
      <c r="V80" s="16">
        <f>V81</f>
        <v>16.03260869565247</v>
      </c>
      <c r="W80" s="16">
        <f t="shared" ref="W80:AM80" si="25">W81</f>
        <v>16.03260869565247</v>
      </c>
      <c r="X80" s="16">
        <f t="shared" si="25"/>
        <v>16.032608695652243</v>
      </c>
      <c r="Y80" s="16">
        <f t="shared" si="25"/>
        <v>16.032608695652243</v>
      </c>
      <c r="Z80" s="16">
        <f t="shared" si="25"/>
        <v>16.03260869565247</v>
      </c>
      <c r="AA80" s="16">
        <f t="shared" si="25"/>
        <v>17.938717292937451</v>
      </c>
      <c r="AB80" s="16">
        <f t="shared" si="25"/>
        <v>19.386681093842526</v>
      </c>
      <c r="AC80" s="16">
        <f t="shared" si="25"/>
        <v>20.108695652173992</v>
      </c>
      <c r="AD80" s="16">
        <f t="shared" si="25"/>
        <v>20.108695652173992</v>
      </c>
      <c r="AE80" s="16">
        <f t="shared" si="25"/>
        <v>20.108695652173992</v>
      </c>
      <c r="AF80" s="16">
        <f t="shared" si="25"/>
        <v>20.108695652173765</v>
      </c>
      <c r="AG80" s="16">
        <f t="shared" si="25"/>
        <v>88.043478260870899</v>
      </c>
      <c r="AH80" s="16">
        <f t="shared" si="25"/>
        <v>88.043478260867829</v>
      </c>
      <c r="AI80" s="16">
        <f t="shared" si="25"/>
        <v>88.043478260869961</v>
      </c>
      <c r="AJ80" s="16">
        <f t="shared" si="25"/>
        <v>88.043478260869961</v>
      </c>
      <c r="AK80" s="16">
        <f t="shared" si="25"/>
        <v>88.043478260864504</v>
      </c>
      <c r="AL80" s="16">
        <f t="shared" si="25"/>
        <v>88.043478260893608</v>
      </c>
      <c r="AM80" s="16">
        <f t="shared" si="25"/>
        <v>88.043478260893608</v>
      </c>
    </row>
    <row r="81" spans="1:39" s="5" customFormat="1" x14ac:dyDescent="0.25">
      <c r="A81" s="8">
        <f>'CSP5'!$A$170</f>
        <v>620</v>
      </c>
      <c r="B81" s="16">
        <f>C81</f>
        <v>1.017690353298067</v>
      </c>
      <c r="C81" s="5">
        <f>($A81*360*C56)/(60*1000000)</f>
        <v>1.017690353298067</v>
      </c>
      <c r="D81" s="5">
        <f t="shared" ref="D81:R81" si="26">($A81*360*D56)/(60*1000000)</f>
        <v>1.017690353298067</v>
      </c>
      <c r="E81" s="5">
        <f t="shared" si="26"/>
        <v>0.94839329575596587</v>
      </c>
      <c r="F81" s="5">
        <f t="shared" si="26"/>
        <v>0.97471992026668031</v>
      </c>
      <c r="G81" s="5">
        <f t="shared" si="26"/>
        <v>0.85741420982856809</v>
      </c>
      <c r="H81" s="5">
        <f t="shared" si="26"/>
        <v>1.0743219712027956</v>
      </c>
      <c r="I81" s="5">
        <f t="shared" si="26"/>
        <v>1.0426692654417744</v>
      </c>
      <c r="J81" s="5">
        <f t="shared" si="26"/>
        <v>1.0884268159030337</v>
      </c>
      <c r="K81" s="5">
        <f t="shared" si="26"/>
        <v>1.2032484302069373</v>
      </c>
      <c r="L81" s="5">
        <f t="shared" si="26"/>
        <v>1.1814387947423379</v>
      </c>
      <c r="M81" s="5">
        <f t="shared" si="26"/>
        <v>1.081610951111692</v>
      </c>
      <c r="N81" s="5">
        <f t="shared" si="26"/>
        <v>0.8541943060702728</v>
      </c>
      <c r="O81" s="5">
        <f t="shared" si="26"/>
        <v>0.8541943060702728</v>
      </c>
      <c r="P81" s="5">
        <f t="shared" si="26"/>
        <v>0.8541943060702728</v>
      </c>
      <c r="Q81" s="5">
        <f t="shared" si="26"/>
        <v>0.8541943060702728</v>
      </c>
      <c r="R81" s="5">
        <f t="shared" si="26"/>
        <v>0.8541943060702728</v>
      </c>
      <c r="S81" s="16">
        <f>R81</f>
        <v>0.8541943060702728</v>
      </c>
      <c r="U81" s="8">
        <f>'CSP5'!$A$170</f>
        <v>620</v>
      </c>
      <c r="V81" s="16">
        <f>W81</f>
        <v>16.03260869565247</v>
      </c>
      <c r="W81" s="5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16.03260869565247</v>
      </c>
      <c r="X81" s="5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16.032608695652243</v>
      </c>
      <c r="Y81" s="5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16.032608695652243</v>
      </c>
      <c r="Z81" s="5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16.03260869565247</v>
      </c>
      <c r="AA81" s="5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17.938717292937451</v>
      </c>
      <c r="AB81" s="5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19.386681093842526</v>
      </c>
      <c r="AC81" s="5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20.108695652173992</v>
      </c>
      <c r="AD81" s="5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20.108695652173992</v>
      </c>
      <c r="AE81" s="5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20.108695652173992</v>
      </c>
      <c r="AF81" s="5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20.108695652173765</v>
      </c>
      <c r="AG81" s="5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88.043478260870899</v>
      </c>
      <c r="AH81" s="5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88.043478260867829</v>
      </c>
      <c r="AI81" s="5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88.043478260869961</v>
      </c>
      <c r="AJ81" s="5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88.043478260869961</v>
      </c>
      <c r="AK81" s="5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88.043478260864504</v>
      </c>
      <c r="AL81" s="5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88.043478260893608</v>
      </c>
      <c r="AM81" s="16">
        <f>AL81</f>
        <v>88.043478260893608</v>
      </c>
    </row>
    <row r="82" spans="1:39" s="5" customFormat="1" x14ac:dyDescent="0.25">
      <c r="A82" s="8">
        <f>'CSP5'!$A$171</f>
        <v>650</v>
      </c>
      <c r="B82" s="16">
        <f t="shared" ref="B82:B99" si="27">C82</f>
        <v>0.95995519443245769</v>
      </c>
      <c r="C82" s="5">
        <f t="shared" ref="C82:R82" si="28">($A82*360*C57)/(60*1000000)</f>
        <v>0.95995519443245769</v>
      </c>
      <c r="D82" s="5">
        <f t="shared" si="28"/>
        <v>0.95995519443245769</v>
      </c>
      <c r="E82" s="5">
        <f t="shared" si="28"/>
        <v>0.95995519443245769</v>
      </c>
      <c r="F82" s="5">
        <f t="shared" si="28"/>
        <v>0.95842461181583993</v>
      </c>
      <c r="G82" s="5">
        <f t="shared" si="28"/>
        <v>1.0024052984357068</v>
      </c>
      <c r="H82" s="5">
        <f t="shared" si="28"/>
        <v>1.08663969778401</v>
      </c>
      <c r="I82" s="5">
        <f t="shared" si="28"/>
        <v>1.05326097029692</v>
      </c>
      <c r="J82" s="5">
        <f t="shared" si="28"/>
        <v>1.05326097029692</v>
      </c>
      <c r="K82" s="5">
        <f t="shared" si="28"/>
        <v>0.93667568560103609</v>
      </c>
      <c r="L82" s="5">
        <f t="shared" si="28"/>
        <v>0.95783172345119172</v>
      </c>
      <c r="M82" s="5">
        <f t="shared" si="28"/>
        <v>0.83509486358529084</v>
      </c>
      <c r="N82" s="5">
        <f t="shared" si="28"/>
        <v>0.83509486358529084</v>
      </c>
      <c r="O82" s="5">
        <f t="shared" si="28"/>
        <v>0.82322427803432119</v>
      </c>
      <c r="P82" s="5">
        <f t="shared" si="28"/>
        <v>0.82322427803432119</v>
      </c>
      <c r="Q82" s="5">
        <f t="shared" si="28"/>
        <v>0.82322427803432119</v>
      </c>
      <c r="R82" s="5">
        <f t="shared" si="28"/>
        <v>0.82322427803432119</v>
      </c>
      <c r="S82" s="16">
        <f t="shared" ref="S82:S99" si="29">R82</f>
        <v>0.82322427803432119</v>
      </c>
      <c r="U82" s="8">
        <f>'CSP5'!$A$171</f>
        <v>650</v>
      </c>
      <c r="V82" s="16">
        <f t="shared" ref="V82:V99" si="30">W82</f>
        <v>16.032608695652016</v>
      </c>
      <c r="W82" s="5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16.032608695652016</v>
      </c>
      <c r="X82" s="5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16.032608695652129</v>
      </c>
      <c r="Y82" s="5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16.032608695652016</v>
      </c>
      <c r="Z82" s="5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16.032608695652016</v>
      </c>
      <c r="AA82" s="5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17.938717292936996</v>
      </c>
      <c r="AB82" s="5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19.386681093842299</v>
      </c>
      <c r="AC82" s="5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20.108695652173992</v>
      </c>
      <c r="AD82" s="5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20.108695652173992</v>
      </c>
      <c r="AE82" s="5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20.108695652173992</v>
      </c>
      <c r="AF82" s="5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20.108695652173992</v>
      </c>
      <c r="AG82" s="5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88.043478260867261</v>
      </c>
      <c r="AH82" s="5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88.043478260871467</v>
      </c>
      <c r="AI82" s="5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88.043478260869051</v>
      </c>
      <c r="AJ82" s="5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88.043478260868142</v>
      </c>
      <c r="AK82" s="5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88.043478260864504</v>
      </c>
      <c r="AL82" s="5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88.043478260864504</v>
      </c>
      <c r="AM82" s="16">
        <f t="shared" ref="AM82:AM99" si="31">AL82</f>
        <v>88.043478260864504</v>
      </c>
    </row>
    <row r="83" spans="1:39" s="5" customFormat="1" x14ac:dyDescent="0.25">
      <c r="A83" s="8">
        <f>'CSP5'!$A$172</f>
        <v>800</v>
      </c>
      <c r="B83" s="16">
        <f t="shared" si="27"/>
        <v>1.1341541164022784</v>
      </c>
      <c r="C83" s="5">
        <f t="shared" ref="C83:R83" si="32">($A83*360*C58)/(60*1000000)</f>
        <v>1.1341541164022784</v>
      </c>
      <c r="D83" s="5">
        <f t="shared" si="32"/>
        <v>1.0625831313051648</v>
      </c>
      <c r="E83" s="5">
        <f t="shared" si="32"/>
        <v>1.1545404692076546</v>
      </c>
      <c r="F83" s="5">
        <f t="shared" si="32"/>
        <v>1.2190062879451136</v>
      </c>
      <c r="G83" s="5">
        <f t="shared" si="32"/>
        <v>1.1921495221565235</v>
      </c>
      <c r="H83" s="5">
        <f t="shared" si="32"/>
        <v>1.3290268629666815</v>
      </c>
      <c r="I83" s="5">
        <f t="shared" si="32"/>
        <v>1.2883442018323044</v>
      </c>
      <c r="J83" s="5">
        <f t="shared" si="32"/>
        <v>1.2472626910789628</v>
      </c>
      <c r="K83" s="5">
        <f t="shared" si="32"/>
        <v>1.0839490942171546</v>
      </c>
      <c r="L83" s="5">
        <f t="shared" si="32"/>
        <v>1.1431329217950719</v>
      </c>
      <c r="M83" s="5">
        <f t="shared" si="32"/>
        <v>1.1200375068820272</v>
      </c>
      <c r="N83" s="5">
        <f t="shared" si="32"/>
        <v>1.0994490797096959</v>
      </c>
      <c r="O83" s="5">
        <f t="shared" si="32"/>
        <v>0.94426929928055481</v>
      </c>
      <c r="P83" s="5">
        <f t="shared" si="32"/>
        <v>0.94241505516467194</v>
      </c>
      <c r="Q83" s="5">
        <f t="shared" si="32"/>
        <v>0.94116875993924265</v>
      </c>
      <c r="R83" s="5">
        <f t="shared" si="32"/>
        <v>0.9392841183788373</v>
      </c>
      <c r="S83" s="16">
        <f t="shared" si="29"/>
        <v>0.9392841183788373</v>
      </c>
      <c r="U83" s="8">
        <f>'CSP5'!$A$172</f>
        <v>800</v>
      </c>
      <c r="V83" s="16">
        <f t="shared" si="30"/>
        <v>16.032608695652161</v>
      </c>
      <c r="W83" s="5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16.032608695652161</v>
      </c>
      <c r="X83" s="5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16.032608695652161</v>
      </c>
      <c r="Y83" s="5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16.032608695652161</v>
      </c>
      <c r="Z83" s="5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16.032608695652161</v>
      </c>
      <c r="AA83" s="5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17.938717292937234</v>
      </c>
      <c r="AB83" s="5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19.38668109384222</v>
      </c>
      <c r="AC83" s="5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20.108695652173921</v>
      </c>
      <c r="AD83" s="5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20.108695652173921</v>
      </c>
      <c r="AE83" s="5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20.108695652173921</v>
      </c>
      <c r="AF83" s="5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20.108695652173921</v>
      </c>
      <c r="AG83" s="5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88.043478260869605</v>
      </c>
      <c r="AH83" s="5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88.043478260869605</v>
      </c>
      <c r="AI83" s="5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88.043478260869605</v>
      </c>
      <c r="AJ83" s="5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88.043478260869605</v>
      </c>
      <c r="AK83" s="5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88.04347826086962</v>
      </c>
      <c r="AL83" s="5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88.04347826086962</v>
      </c>
      <c r="AM83" s="16">
        <f t="shared" si="31"/>
        <v>88.04347826086962</v>
      </c>
    </row>
    <row r="84" spans="1:39" s="5" customFormat="1" x14ac:dyDescent="0.25">
      <c r="A84" s="8">
        <f>'CSP5'!$A$173</f>
        <v>1000</v>
      </c>
      <c r="B84" s="16">
        <f t="shared" si="27"/>
        <v>1.2695349292828799</v>
      </c>
      <c r="C84" s="5">
        <f t="shared" ref="C84:R84" si="33">($A84*360*C59)/(60*1000000)</f>
        <v>1.2695349292828799</v>
      </c>
      <c r="D84" s="5">
        <f t="shared" si="33"/>
        <v>1.5280157490393087</v>
      </c>
      <c r="E84" s="5">
        <f t="shared" si="33"/>
        <v>1.553452233330278</v>
      </c>
      <c r="F84" s="5">
        <f t="shared" si="33"/>
        <v>1.4443215104045057</v>
      </c>
      <c r="G84" s="5">
        <f t="shared" si="33"/>
        <v>1.3011387197988866</v>
      </c>
      <c r="H84" s="5">
        <f t="shared" si="33"/>
        <v>1.5181962779048446</v>
      </c>
      <c r="I84" s="5">
        <f t="shared" si="33"/>
        <v>1.4977552349329148</v>
      </c>
      <c r="J84" s="5">
        <f t="shared" si="33"/>
        <v>1.4568731489890561</v>
      </c>
      <c r="K84" s="5">
        <f t="shared" si="33"/>
        <v>1.4159910630451968</v>
      </c>
      <c r="L84" s="5">
        <f t="shared" si="33"/>
        <v>1.4270192764573568</v>
      </c>
      <c r="M84" s="5">
        <f t="shared" si="33"/>
        <v>1.4200792293900797</v>
      </c>
      <c r="N84" s="5">
        <f t="shared" si="33"/>
        <v>1.4143585961395198</v>
      </c>
      <c r="O84" s="5">
        <f t="shared" si="33"/>
        <v>1.1940881222728532</v>
      </c>
      <c r="P84" s="5">
        <f t="shared" si="33"/>
        <v>1.1924033905162665</v>
      </c>
      <c r="Q84" s="5">
        <f t="shared" si="33"/>
        <v>1.1907186587596799</v>
      </c>
      <c r="R84" s="5">
        <f t="shared" si="33"/>
        <v>1.189033927003093</v>
      </c>
      <c r="S84" s="16">
        <f t="shared" si="29"/>
        <v>1.189033927003093</v>
      </c>
      <c r="U84" s="8">
        <f>'CSP5'!$A$173</f>
        <v>1000</v>
      </c>
      <c r="V84" s="16">
        <f t="shared" si="30"/>
        <v>16.032608695652161</v>
      </c>
      <c r="W84" s="5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16.032608695652161</v>
      </c>
      <c r="X84" s="5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16.032608695652161</v>
      </c>
      <c r="Y84" s="5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16.032608695652161</v>
      </c>
      <c r="Z84" s="5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16.032608695652161</v>
      </c>
      <c r="AA84" s="5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17.938717292937234</v>
      </c>
      <c r="AB84" s="5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19.38668109384222</v>
      </c>
      <c r="AC84" s="5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20.108695652173921</v>
      </c>
      <c r="AD84" s="5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20.108695652173921</v>
      </c>
      <c r="AE84" s="5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20.108695652173921</v>
      </c>
      <c r="AF84" s="5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20.108695652173921</v>
      </c>
      <c r="AG84" s="5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88.043478260869605</v>
      </c>
      <c r="AH84" s="5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88.043478260869605</v>
      </c>
      <c r="AI84" s="5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88.043478260869605</v>
      </c>
      <c r="AJ84" s="5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88.043478260869605</v>
      </c>
      <c r="AK84" s="5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88.04347826086962</v>
      </c>
      <c r="AL84" s="5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88.04347826086962</v>
      </c>
      <c r="AM84" s="16">
        <f t="shared" si="31"/>
        <v>88.04347826086962</v>
      </c>
    </row>
    <row r="85" spans="1:39" s="5" customFormat="1" x14ac:dyDescent="0.25">
      <c r="A85" s="8">
        <f>'CSP5'!$A$174</f>
        <v>1200</v>
      </c>
      <c r="B85" s="16">
        <f t="shared" si="27"/>
        <v>1.4937027801330125</v>
      </c>
      <c r="C85" s="5">
        <f t="shared" ref="C85:R85" si="34">($A85*360*C60)/(60*1000000)</f>
        <v>1.4937027801330125</v>
      </c>
      <c r="D85" s="5">
        <f t="shared" si="34"/>
        <v>1.7327401760365053</v>
      </c>
      <c r="E85" s="5">
        <f t="shared" si="34"/>
        <v>1.767833035136041</v>
      </c>
      <c r="F85" s="5">
        <f t="shared" si="34"/>
        <v>1.6901899272832202</v>
      </c>
      <c r="G85" s="5">
        <f t="shared" si="34"/>
        <v>1.470232136613888</v>
      </c>
      <c r="H85" s="5">
        <f t="shared" si="34"/>
        <v>1.5491211338751996</v>
      </c>
      <c r="I85" s="5">
        <f t="shared" si="34"/>
        <v>1.689862753746862</v>
      </c>
      <c r="J85" s="5">
        <f t="shared" si="34"/>
        <v>1.7973062819194978</v>
      </c>
      <c r="K85" s="5">
        <f t="shared" si="34"/>
        <v>1.7853407933505636</v>
      </c>
      <c r="L85" s="5">
        <f t="shared" si="34"/>
        <v>1.8690475794497741</v>
      </c>
      <c r="M85" s="5">
        <f t="shared" si="34"/>
        <v>1.8411204473803007</v>
      </c>
      <c r="N85" s="5">
        <f t="shared" si="34"/>
        <v>1.8274974561268991</v>
      </c>
      <c r="O85" s="5">
        <f t="shared" si="34"/>
        <v>1.8131933153108275</v>
      </c>
      <c r="P85" s="5">
        <f t="shared" si="34"/>
        <v>1.8131933153108275</v>
      </c>
      <c r="Q85" s="5">
        <f t="shared" si="34"/>
        <v>1.7995703240574255</v>
      </c>
      <c r="R85" s="5">
        <f t="shared" si="34"/>
        <v>1.7995703240574255</v>
      </c>
      <c r="S85" s="16">
        <f t="shared" si="29"/>
        <v>1.7995703240574255</v>
      </c>
      <c r="U85" s="8">
        <f>'CSP5'!$A$174</f>
        <v>1200</v>
      </c>
      <c r="V85" s="16">
        <f t="shared" si="30"/>
        <v>16.032608695652161</v>
      </c>
      <c r="W85" s="5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16.032608695652161</v>
      </c>
      <c r="X85" s="5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16.032608695652161</v>
      </c>
      <c r="Y85" s="5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16.032608695652161</v>
      </c>
      <c r="Z85" s="5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16.032608695652161</v>
      </c>
      <c r="AA85" s="5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17.938717292937234</v>
      </c>
      <c r="AB85" s="5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19.38668109384222</v>
      </c>
      <c r="AC85" s="5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20.108695652173921</v>
      </c>
      <c r="AD85" s="5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20.108695652173921</v>
      </c>
      <c r="AE85" s="5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20.108695652173921</v>
      </c>
      <c r="AF85" s="5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20.108695652173921</v>
      </c>
      <c r="AG85" s="5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88.043478260869605</v>
      </c>
      <c r="AH85" s="5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88.043478260869605</v>
      </c>
      <c r="AI85" s="5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88.043478260869605</v>
      </c>
      <c r="AJ85" s="5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88.043478260869605</v>
      </c>
      <c r="AK85" s="5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88.04347826086962</v>
      </c>
      <c r="AL85" s="5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88.04347826086962</v>
      </c>
      <c r="AM85" s="16">
        <f t="shared" si="31"/>
        <v>88.04347826086962</v>
      </c>
    </row>
    <row r="86" spans="1:39" s="5" customFormat="1" x14ac:dyDescent="0.25">
      <c r="A86" s="8">
        <f>'CSP5'!$A$175</f>
        <v>1400</v>
      </c>
      <c r="B86" s="16">
        <f t="shared" si="27"/>
        <v>1.707957585980997</v>
      </c>
      <c r="C86" s="5">
        <f t="shared" ref="C86:R86" si="35">($A86*360*C61)/(60*1000000)</f>
        <v>1.707957585980997</v>
      </c>
      <c r="D86" s="5">
        <f t="shared" si="35"/>
        <v>1.8004719627712744</v>
      </c>
      <c r="E86" s="5">
        <f t="shared" si="35"/>
        <v>1.8225101472942333</v>
      </c>
      <c r="F86" s="5">
        <f t="shared" si="35"/>
        <v>1.749021874526546</v>
      </c>
      <c r="G86" s="5">
        <f t="shared" si="35"/>
        <v>1.6916455121825278</v>
      </c>
      <c r="H86" s="5">
        <f t="shared" si="35"/>
        <v>1.7431949064496961</v>
      </c>
      <c r="I86" s="5">
        <f t="shared" si="35"/>
        <v>1.7625301817236585</v>
      </c>
      <c r="J86" s="5">
        <f t="shared" si="35"/>
        <v>1.7292207884732482</v>
      </c>
      <c r="K86" s="5">
        <f t="shared" si="35"/>
        <v>1.8696805046908795</v>
      </c>
      <c r="L86" s="5">
        <f t="shared" si="35"/>
        <v>2.09511481608576</v>
      </c>
      <c r="M86" s="5">
        <f t="shared" si="35"/>
        <v>2.3404146823960494</v>
      </c>
      <c r="N86" s="5">
        <f t="shared" si="35"/>
        <v>2.464350634992853</v>
      </c>
      <c r="O86" s="5">
        <f t="shared" si="35"/>
        <v>2.509905435190702</v>
      </c>
      <c r="P86" s="5">
        <f t="shared" si="35"/>
        <v>2.5569531572296591</v>
      </c>
      <c r="Q86" s="5">
        <f t="shared" si="35"/>
        <v>2.6286354368713827</v>
      </c>
      <c r="R86" s="5">
        <f t="shared" si="35"/>
        <v>2.7317303993484696</v>
      </c>
      <c r="S86" s="16">
        <f t="shared" si="29"/>
        <v>2.7317303993484696</v>
      </c>
      <c r="U86" s="8">
        <f>'CSP5'!$A$175</f>
        <v>1400</v>
      </c>
      <c r="V86" s="16">
        <f t="shared" si="30"/>
        <v>16.032608695652161</v>
      </c>
      <c r="W86" s="5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16.032608695652161</v>
      </c>
      <c r="X86" s="5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16.032608695652161</v>
      </c>
      <c r="Y86" s="5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16.032608695652161</v>
      </c>
      <c r="Z86" s="5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16.032608695652161</v>
      </c>
      <c r="AA86" s="5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16.032608695652161</v>
      </c>
      <c r="AB86" s="5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16.032608695652161</v>
      </c>
      <c r="AC86" s="5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16.032608695652161</v>
      </c>
      <c r="AD86" s="5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16.032608695652161</v>
      </c>
      <c r="AE86" s="5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16.032608695652161</v>
      </c>
      <c r="AF86" s="5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16.032608695652161</v>
      </c>
      <c r="AG86" s="5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88.043478260869605</v>
      </c>
      <c r="AH86" s="5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88.043478260869605</v>
      </c>
      <c r="AI86" s="5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88.043478260869605</v>
      </c>
      <c r="AJ86" s="5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88.043478260869605</v>
      </c>
      <c r="AK86" s="5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88.04347826086962</v>
      </c>
      <c r="AL86" s="5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88.04347826086962</v>
      </c>
      <c r="AM86" s="16">
        <f t="shared" si="31"/>
        <v>88.04347826086962</v>
      </c>
    </row>
    <row r="87" spans="1:39" s="5" customFormat="1" x14ac:dyDescent="0.25">
      <c r="A87" s="8">
        <f>'CSP5'!$A$176</f>
        <v>1550</v>
      </c>
      <c r="B87" s="16">
        <f t="shared" si="27"/>
        <v>1.8407115837393624</v>
      </c>
      <c r="C87" s="5">
        <f t="shared" ref="C87:R87" si="36">($A87*360*C62)/(60*1000000)</f>
        <v>1.8407115837393624</v>
      </c>
      <c r="D87" s="5">
        <f t="shared" si="36"/>
        <v>1.8992071015719652</v>
      </c>
      <c r="E87" s="5">
        <f t="shared" si="36"/>
        <v>2.131195991920865</v>
      </c>
      <c r="F87" s="5">
        <f t="shared" si="36"/>
        <v>1.905624435044208</v>
      </c>
      <c r="G87" s="5">
        <f t="shared" si="36"/>
        <v>1.86747053639376</v>
      </c>
      <c r="H87" s="5">
        <f t="shared" si="36"/>
        <v>1.9586906334824956</v>
      </c>
      <c r="I87" s="5">
        <f t="shared" si="36"/>
        <v>1.9780002058569708</v>
      </c>
      <c r="J87" s="5">
        <f t="shared" si="36"/>
        <v>2.0289855136773962</v>
      </c>
      <c r="K87" s="5">
        <f t="shared" si="36"/>
        <v>2.1640134974325114</v>
      </c>
      <c r="L87" s="5">
        <f t="shared" si="36"/>
        <v>2.282695608916824</v>
      </c>
      <c r="M87" s="5">
        <f t="shared" si="36"/>
        <v>2.5307989633400809</v>
      </c>
      <c r="N87" s="5">
        <f t="shared" si="36"/>
        <v>2.7692690318177138</v>
      </c>
      <c r="O87" s="5">
        <f t="shared" si="36"/>
        <v>2.7786830891479224</v>
      </c>
      <c r="P87" s="5">
        <f t="shared" si="36"/>
        <v>2.8421866328096241</v>
      </c>
      <c r="Q87" s="5">
        <f t="shared" si="36"/>
        <v>2.8988384773233657</v>
      </c>
      <c r="R87" s="5">
        <f t="shared" si="36"/>
        <v>2.8660038717097276</v>
      </c>
      <c r="S87" s="16">
        <f t="shared" si="29"/>
        <v>2.8660038717097276</v>
      </c>
      <c r="U87" s="8">
        <f>'CSP5'!$A$176</f>
        <v>1550</v>
      </c>
      <c r="V87" s="16">
        <f t="shared" si="30"/>
        <v>16.032608695652133</v>
      </c>
      <c r="W87" s="5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16.032608695652133</v>
      </c>
      <c r="X87" s="5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16.032608695652133</v>
      </c>
      <c r="Y87" s="5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16.032608695652137</v>
      </c>
      <c r="Z87" s="5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16.032608695652133</v>
      </c>
      <c r="AA87" s="5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16.032608695652133</v>
      </c>
      <c r="AB87" s="5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16.032608695652133</v>
      </c>
      <c r="AC87" s="5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16.032608695652133</v>
      </c>
      <c r="AD87" s="5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16.032608695652133</v>
      </c>
      <c r="AE87" s="5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16.032608695652133</v>
      </c>
      <c r="AF87" s="5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16.032608695652133</v>
      </c>
      <c r="AG87" s="5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88.043478260869449</v>
      </c>
      <c r="AH87" s="5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88.043478260869449</v>
      </c>
      <c r="AI87" s="5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88.043478260869449</v>
      </c>
      <c r="AJ87" s="5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88.043478260869449</v>
      </c>
      <c r="AK87" s="5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88.043478260869463</v>
      </c>
      <c r="AL87" s="5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88.04347826086952</v>
      </c>
      <c r="AM87" s="16">
        <f t="shared" si="31"/>
        <v>88.04347826086952</v>
      </c>
    </row>
    <row r="88" spans="1:39" s="5" customFormat="1" x14ac:dyDescent="0.25">
      <c r="A88" s="8">
        <f>'CSP5'!$A$177</f>
        <v>1700</v>
      </c>
      <c r="B88" s="16">
        <f t="shared" si="27"/>
        <v>1.9216109871000595</v>
      </c>
      <c r="C88" s="5">
        <f t="shared" ref="C88:R88" si="37">($A88*360*C63)/(60*1000000)</f>
        <v>1.9216109871000595</v>
      </c>
      <c r="D88" s="5">
        <f t="shared" si="37"/>
        <v>1.9333419642047345</v>
      </c>
      <c r="E88" s="5">
        <f t="shared" si="37"/>
        <v>2.2275219042894183</v>
      </c>
      <c r="F88" s="5">
        <f t="shared" si="37"/>
        <v>2.0989241626190962</v>
      </c>
      <c r="G88" s="5">
        <f t="shared" si="37"/>
        <v>2.0430234533314557</v>
      </c>
      <c r="H88" s="5">
        <f t="shared" si="37"/>
        <v>2.150212526934741</v>
      </c>
      <c r="I88" s="5">
        <f t="shared" si="37"/>
        <v>2.2434917462458932</v>
      </c>
      <c r="J88" s="5">
        <f t="shared" si="37"/>
        <v>2.4109461402824959</v>
      </c>
      <c r="K88" s="5">
        <f t="shared" si="37"/>
        <v>2.7244310862255583</v>
      </c>
      <c r="L88" s="5">
        <f t="shared" si="37"/>
        <v>2.9118465408935457</v>
      </c>
      <c r="M88" s="5">
        <f t="shared" si="37"/>
        <v>3.0442324524808928</v>
      </c>
      <c r="N88" s="5">
        <f t="shared" si="37"/>
        <v>3.1120624573327746</v>
      </c>
      <c r="O88" s="5">
        <f t="shared" si="37"/>
        <v>3.187233907028189</v>
      </c>
      <c r="P88" s="5">
        <f t="shared" si="37"/>
        <v>3.2166753687199998</v>
      </c>
      <c r="Q88" s="5">
        <f t="shared" si="37"/>
        <v>3.1147067967604061</v>
      </c>
      <c r="R88" s="5">
        <f t="shared" si="37"/>
        <v>3.0655695866100832</v>
      </c>
      <c r="S88" s="16">
        <f t="shared" si="29"/>
        <v>3.0655695866100832</v>
      </c>
      <c r="U88" s="8">
        <f>'CSP5'!$A$177</f>
        <v>1700</v>
      </c>
      <c r="V88" s="16">
        <f t="shared" si="30"/>
        <v>16.032608695652161</v>
      </c>
      <c r="W88" s="5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16.032608695652161</v>
      </c>
      <c r="X88" s="5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16.032608695652161</v>
      </c>
      <c r="Y88" s="5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16.032608695652161</v>
      </c>
      <c r="Z88" s="5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16.032608695652161</v>
      </c>
      <c r="AA88" s="5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16.032608695652158</v>
      </c>
      <c r="AB88" s="5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16.032608695652158</v>
      </c>
      <c r="AC88" s="5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16.032608695652161</v>
      </c>
      <c r="AD88" s="5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16.032608695652161</v>
      </c>
      <c r="AE88" s="5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16.032608695652161</v>
      </c>
      <c r="AF88" s="5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16.032608695652161</v>
      </c>
      <c r="AG88" s="5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88.043478260869591</v>
      </c>
      <c r="AH88" s="5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88.043478260869591</v>
      </c>
      <c r="AI88" s="5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88.043478260869605</v>
      </c>
      <c r="AJ88" s="5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88.043478260869605</v>
      </c>
      <c r="AK88" s="5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88.04347826086962</v>
      </c>
      <c r="AL88" s="5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88.04347826086962</v>
      </c>
      <c r="AM88" s="16">
        <f t="shared" si="31"/>
        <v>88.04347826086962</v>
      </c>
    </row>
    <row r="89" spans="1:39" s="5" customFormat="1" x14ac:dyDescent="0.25">
      <c r="A89" s="8">
        <f>'CSP5'!$A$178</f>
        <v>1800</v>
      </c>
      <c r="B89" s="16">
        <f t="shared" si="27"/>
        <v>1.9511416124538856</v>
      </c>
      <c r="C89" s="5">
        <f t="shared" ref="C89:R89" si="38">($A89*360*C64)/(60*1000000)</f>
        <v>1.9511416124538856</v>
      </c>
      <c r="D89" s="5">
        <f t="shared" si="38"/>
        <v>1.9430412012699954</v>
      </c>
      <c r="E89" s="5">
        <f t="shared" si="38"/>
        <v>2.2782197470948766</v>
      </c>
      <c r="F89" s="5">
        <f t="shared" si="38"/>
        <v>2.2053482049208322</v>
      </c>
      <c r="G89" s="5">
        <f t="shared" si="38"/>
        <v>2.2182601002062401</v>
      </c>
      <c r="H89" s="5">
        <f t="shared" si="38"/>
        <v>2.4010721827199997</v>
      </c>
      <c r="I89" s="5">
        <f t="shared" si="38"/>
        <v>2.6449964886067199</v>
      </c>
      <c r="J89" s="5">
        <f t="shared" si="38"/>
        <v>2.8961963455756035</v>
      </c>
      <c r="K89" s="5">
        <f t="shared" si="38"/>
        <v>2.9300872776210434</v>
      </c>
      <c r="L89" s="5">
        <f t="shared" si="38"/>
        <v>3.0387317458396033</v>
      </c>
      <c r="M89" s="5">
        <f t="shared" si="38"/>
        <v>3.1144746000440442</v>
      </c>
      <c r="N89" s="5">
        <f t="shared" si="38"/>
        <v>3.2611736159999998</v>
      </c>
      <c r="O89" s="5">
        <f t="shared" si="38"/>
        <v>3.2789328802559998</v>
      </c>
      <c r="P89" s="5">
        <f t="shared" si="38"/>
        <v>3.2352027851639806</v>
      </c>
      <c r="Q89" s="5">
        <f t="shared" si="38"/>
        <v>3.0933466230362106</v>
      </c>
      <c r="R89" s="5">
        <f t="shared" si="38"/>
        <v>3.0496165279441918</v>
      </c>
      <c r="S89" s="16">
        <f t="shared" si="29"/>
        <v>3.0496165279441918</v>
      </c>
      <c r="U89" s="8">
        <f>'CSP5'!$A$178</f>
        <v>1800</v>
      </c>
      <c r="V89" s="16">
        <f t="shared" si="30"/>
        <v>16.032608695652161</v>
      </c>
      <c r="W89" s="5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16.032608695652161</v>
      </c>
      <c r="X89" s="5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16.032608695652161</v>
      </c>
      <c r="Y89" s="5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16.032608695652161</v>
      </c>
      <c r="Z89" s="5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16.032608695652161</v>
      </c>
      <c r="AA89" s="5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16.032608695652161</v>
      </c>
      <c r="AB89" s="5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16.032608695652161</v>
      </c>
      <c r="AC89" s="5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16.032608695652161</v>
      </c>
      <c r="AD89" s="5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16.032608695652161</v>
      </c>
      <c r="AE89" s="5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16.032608695652161</v>
      </c>
      <c r="AF89" s="5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16.032608695652161</v>
      </c>
      <c r="AG89" s="5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88.043478260869605</v>
      </c>
      <c r="AH89" s="5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88.043478260869605</v>
      </c>
      <c r="AI89" s="5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88.043478260869605</v>
      </c>
      <c r="AJ89" s="5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88.043478260869605</v>
      </c>
      <c r="AK89" s="5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88.04347826086962</v>
      </c>
      <c r="AL89" s="5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88.04347826086962</v>
      </c>
      <c r="AM89" s="16">
        <f t="shared" si="31"/>
        <v>88.04347826086962</v>
      </c>
    </row>
    <row r="90" spans="1:39" s="5" customFormat="1" x14ac:dyDescent="0.25">
      <c r="A90" s="8">
        <f>'CSP5'!$A$179</f>
        <v>2000</v>
      </c>
      <c r="B90" s="16">
        <f t="shared" si="27"/>
        <v>1.9817633041767166</v>
      </c>
      <c r="C90" s="5">
        <f t="shared" ref="C90:R90" si="39">($A90*360*C65)/(60*1000000)</f>
        <v>1.9817633041767166</v>
      </c>
      <c r="D90" s="5">
        <f t="shared" si="39"/>
        <v>2.0061805804022783</v>
      </c>
      <c r="E90" s="5">
        <f t="shared" si="39"/>
        <v>2.4058034168945066</v>
      </c>
      <c r="F90" s="5">
        <f t="shared" si="39"/>
        <v>2.636765855015466</v>
      </c>
      <c r="G90" s="5">
        <f t="shared" si="39"/>
        <v>2.6847697776196262</v>
      </c>
      <c r="H90" s="5">
        <f t="shared" si="39"/>
        <v>2.8255599203558401</v>
      </c>
      <c r="I90" s="5">
        <f t="shared" si="39"/>
        <v>3.0304574897712642</v>
      </c>
      <c r="J90" s="5">
        <f t="shared" si="39"/>
        <v>3.0256551347256324</v>
      </c>
      <c r="K90" s="5">
        <f t="shared" si="39"/>
        <v>3.0127200968791676</v>
      </c>
      <c r="L90" s="5">
        <f t="shared" si="39"/>
        <v>3.1619894884097275</v>
      </c>
      <c r="M90" s="5">
        <f t="shared" si="39"/>
        <v>3.3087337684390392</v>
      </c>
      <c r="N90" s="5">
        <f t="shared" si="39"/>
        <v>3.4599631370081281</v>
      </c>
      <c r="O90" s="5">
        <f t="shared" si="39"/>
        <v>3.6963600648700163</v>
      </c>
      <c r="P90" s="5">
        <f t="shared" si="39"/>
        <v>3.3848124280935679</v>
      </c>
      <c r="Q90" s="5">
        <f t="shared" si="39"/>
        <v>3.3759150400000002</v>
      </c>
      <c r="R90" s="5">
        <f t="shared" si="39"/>
        <v>3.3760192858332161</v>
      </c>
      <c r="S90" s="16">
        <f t="shared" si="29"/>
        <v>3.3760192858332161</v>
      </c>
      <c r="U90" s="8">
        <f>'CSP5'!$A$179</f>
        <v>2000</v>
      </c>
      <c r="V90" s="16">
        <f t="shared" si="30"/>
        <v>16.032608695652161</v>
      </c>
      <c r="W90" s="5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16.032608695652161</v>
      </c>
      <c r="X90" s="5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16.032608695652161</v>
      </c>
      <c r="Y90" s="5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16.032608695652161</v>
      </c>
      <c r="Z90" s="5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16.032608695652161</v>
      </c>
      <c r="AA90" s="5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16.032608695652161</v>
      </c>
      <c r="AB90" s="5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16.032608695652161</v>
      </c>
      <c r="AC90" s="5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16.032608695652161</v>
      </c>
      <c r="AD90" s="5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16.032608695652161</v>
      </c>
      <c r="AE90" s="5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16.032608695652161</v>
      </c>
      <c r="AF90" s="5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16.032608695652161</v>
      </c>
      <c r="AG90" s="5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88.043478260869605</v>
      </c>
      <c r="AH90" s="5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88.043478260869605</v>
      </c>
      <c r="AI90" s="5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88.043478260869605</v>
      </c>
      <c r="AJ90" s="5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88.043478260869605</v>
      </c>
      <c r="AK90" s="5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88.04347826086962</v>
      </c>
      <c r="AL90" s="5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88.04347826086962</v>
      </c>
      <c r="AM90" s="16">
        <f t="shared" si="31"/>
        <v>88.04347826086962</v>
      </c>
    </row>
    <row r="91" spans="1:39" s="5" customFormat="1" x14ac:dyDescent="0.25">
      <c r="A91" s="8">
        <f>'CSP5'!$A$180</f>
        <v>2200</v>
      </c>
      <c r="B91" s="16">
        <f t="shared" si="27"/>
        <v>2.112119899884572</v>
      </c>
      <c r="C91" s="5">
        <f t="shared" ref="C91:R91" si="40">($A91*360*C66)/(60*1000000)</f>
        <v>2.112119899884572</v>
      </c>
      <c r="D91" s="5">
        <f t="shared" si="40"/>
        <v>2.3796337817490776</v>
      </c>
      <c r="E91" s="5">
        <f t="shared" si="40"/>
        <v>2.7297018157020481</v>
      </c>
      <c r="F91" s="5">
        <f t="shared" si="40"/>
        <v>2.7826901942737918</v>
      </c>
      <c r="G91" s="5">
        <f t="shared" si="40"/>
        <v>2.9532467553815884</v>
      </c>
      <c r="H91" s="5">
        <f t="shared" si="40"/>
        <v>3.1081159123914244</v>
      </c>
      <c r="I91" s="5">
        <f t="shared" si="40"/>
        <v>3.6209095353736456</v>
      </c>
      <c r="J91" s="5">
        <f t="shared" si="40"/>
        <v>3.78602820513618</v>
      </c>
      <c r="K91" s="5">
        <f t="shared" si="40"/>
        <v>3.8826307520000003</v>
      </c>
      <c r="L91" s="5">
        <f t="shared" si="40"/>
        <v>4.0698217277850874</v>
      </c>
      <c r="M91" s="5">
        <f t="shared" si="40"/>
        <v>4.1727614730668403</v>
      </c>
      <c r="N91" s="5">
        <f t="shared" si="40"/>
        <v>3.8745946064066548</v>
      </c>
      <c r="O91" s="5">
        <f t="shared" si="40"/>
        <v>3.6934258028180476</v>
      </c>
      <c r="P91" s="5">
        <f t="shared" si="40"/>
        <v>3.7103777373843139</v>
      </c>
      <c r="Q91" s="5">
        <f t="shared" si="40"/>
        <v>3.7177126846456958</v>
      </c>
      <c r="R91" s="5">
        <f t="shared" si="40"/>
        <v>3.737505002160372</v>
      </c>
      <c r="S91" s="16">
        <f t="shared" si="29"/>
        <v>3.737505002160372</v>
      </c>
      <c r="U91" s="8">
        <f>'CSP5'!$A$180</f>
        <v>2200</v>
      </c>
      <c r="V91" s="16">
        <f t="shared" si="30"/>
        <v>16.032608695652161</v>
      </c>
      <c r="W91" s="5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16.032608695652161</v>
      </c>
      <c r="X91" s="5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16.032608695652161</v>
      </c>
      <c r="Y91" s="5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16.032608695652161</v>
      </c>
      <c r="Z91" s="5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16.032608695652161</v>
      </c>
      <c r="AA91" s="5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16.032608695652161</v>
      </c>
      <c r="AB91" s="5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16.032608695652161</v>
      </c>
      <c r="AC91" s="5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16.032608695652161</v>
      </c>
      <c r="AD91" s="5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16.032608695652161</v>
      </c>
      <c r="AE91" s="5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16.032608695652161</v>
      </c>
      <c r="AF91" s="5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16.032608695652161</v>
      </c>
      <c r="AG91" s="5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88.043478260869605</v>
      </c>
      <c r="AH91" s="5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88.043478260869605</v>
      </c>
      <c r="AI91" s="5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88.043478260869605</v>
      </c>
      <c r="AJ91" s="5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88.043478260869605</v>
      </c>
      <c r="AK91" s="5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88.04347826086962</v>
      </c>
      <c r="AL91" s="5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88.04347826086962</v>
      </c>
      <c r="AM91" s="16">
        <f t="shared" si="31"/>
        <v>88.04347826086962</v>
      </c>
    </row>
    <row r="92" spans="1:39" s="5" customFormat="1" x14ac:dyDescent="0.25">
      <c r="A92" s="8">
        <f>'CSP5'!$A$181</f>
        <v>2400</v>
      </c>
      <c r="B92" s="16">
        <f t="shared" si="27"/>
        <v>2.3039999999999994</v>
      </c>
      <c r="C92" s="5">
        <f t="shared" ref="C92:R92" si="41">($A92*360*C67)/(60*1000000)</f>
        <v>2.3039999999999994</v>
      </c>
      <c r="D92" s="5">
        <f t="shared" si="41"/>
        <v>2.5273707184540157</v>
      </c>
      <c r="E92" s="5">
        <f t="shared" si="41"/>
        <v>2.9364647242018562</v>
      </c>
      <c r="F92" s="5">
        <f t="shared" si="41"/>
        <v>3.1814979837153277</v>
      </c>
      <c r="G92" s="5">
        <f t="shared" si="41"/>
        <v>3.3768354002606076</v>
      </c>
      <c r="H92" s="5">
        <f t="shared" si="41"/>
        <v>3.619923278087807</v>
      </c>
      <c r="I92" s="5">
        <f t="shared" si="41"/>
        <v>4.1034488494959351</v>
      </c>
      <c r="J92" s="5">
        <f t="shared" si="41"/>
        <v>4.5724560411133437</v>
      </c>
      <c r="K92" s="5">
        <f t="shared" si="41"/>
        <v>4.5030336647758844</v>
      </c>
      <c r="L92" s="5">
        <f t="shared" si="41"/>
        <v>4.5146707905159165</v>
      </c>
      <c r="M92" s="5">
        <f t="shared" si="41"/>
        <v>4.4772381558680063</v>
      </c>
      <c r="N92" s="5">
        <f t="shared" si="41"/>
        <v>4.0617749137122816</v>
      </c>
      <c r="O92" s="5">
        <f t="shared" si="41"/>
        <v>3.9926248224067584</v>
      </c>
      <c r="P92" s="5">
        <f t="shared" si="41"/>
        <v>3.9844285670615038</v>
      </c>
      <c r="Q92" s="5">
        <f t="shared" si="41"/>
        <v>3.9116811609780475</v>
      </c>
      <c r="R92" s="5">
        <f t="shared" si="41"/>
        <v>3.9205067680533507</v>
      </c>
      <c r="S92" s="16">
        <f t="shared" si="29"/>
        <v>3.9205067680533507</v>
      </c>
      <c r="U92" s="8">
        <f>'CSP5'!$A$181</f>
        <v>2400</v>
      </c>
      <c r="V92" s="16">
        <f t="shared" si="30"/>
        <v>23.913043478260882</v>
      </c>
      <c r="W92" s="5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23.913043478260882</v>
      </c>
      <c r="X92" s="5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23.913043478260882</v>
      </c>
      <c r="Y92" s="5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23.913043478260882</v>
      </c>
      <c r="Z92" s="5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23.913043478260882</v>
      </c>
      <c r="AA92" s="5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23.89878024788511</v>
      </c>
      <c r="AB92" s="5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18.649911469604568</v>
      </c>
      <c r="AC92" s="5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16.032608695652161</v>
      </c>
      <c r="AD92" s="5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16.032608695652161</v>
      </c>
      <c r="AE92" s="5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16.032608695652161</v>
      </c>
      <c r="AF92" s="5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16.032608695652161</v>
      </c>
      <c r="AG92" s="5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88.043478260869605</v>
      </c>
      <c r="AH92" s="5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88.043478260869605</v>
      </c>
      <c r="AI92" s="5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88.043478260869605</v>
      </c>
      <c r="AJ92" s="5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88.043478260869605</v>
      </c>
      <c r="AK92" s="5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88.04347826086962</v>
      </c>
      <c r="AL92" s="5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88.04347826086962</v>
      </c>
      <c r="AM92" s="16">
        <f t="shared" si="31"/>
        <v>88.04347826086962</v>
      </c>
    </row>
    <row r="93" spans="1:39" s="5" customFormat="1" x14ac:dyDescent="0.25">
      <c r="A93" s="8">
        <f>'CSP5'!$A$182</f>
        <v>2600</v>
      </c>
      <c r="B93" s="16">
        <f t="shared" si="27"/>
        <v>2.496</v>
      </c>
      <c r="C93" s="5">
        <f t="shared" ref="C93:R93" si="42">($A93*360*C68)/(60*1000000)</f>
        <v>2.496</v>
      </c>
      <c r="D93" s="5">
        <f t="shared" si="42"/>
        <v>2.6886081067514236</v>
      </c>
      <c r="E93" s="5">
        <f t="shared" si="42"/>
        <v>3.0486229252485759</v>
      </c>
      <c r="F93" s="5">
        <f t="shared" si="42"/>
        <v>3.460857070334975</v>
      </c>
      <c r="G93" s="5">
        <f t="shared" si="42"/>
        <v>3.6582383502823248</v>
      </c>
      <c r="H93" s="5">
        <f t="shared" si="42"/>
        <v>3.9135605691062394</v>
      </c>
      <c r="I93" s="5">
        <f t="shared" si="42"/>
        <v>4.4454029202872629</v>
      </c>
      <c r="J93" s="5">
        <f t="shared" si="42"/>
        <v>4.9225482925710216</v>
      </c>
      <c r="K93" s="5">
        <f t="shared" si="42"/>
        <v>4.9638093458091834</v>
      </c>
      <c r="L93" s="5">
        <f t="shared" si="42"/>
        <v>4.7832254956109308</v>
      </c>
      <c r="M93" s="5">
        <f t="shared" si="42"/>
        <v>4.6892472695730678</v>
      </c>
      <c r="N93" s="5">
        <f t="shared" si="42"/>
        <v>4.3253884726193847</v>
      </c>
      <c r="O93" s="5">
        <f t="shared" si="42"/>
        <v>4.2512476594346307</v>
      </c>
      <c r="P93" s="5">
        <f t="shared" si="42"/>
        <v>4.1099392226660347</v>
      </c>
      <c r="Q93" s="5">
        <f t="shared" si="42"/>
        <v>3.9208480662</v>
      </c>
      <c r="R93" s="5">
        <f t="shared" si="42"/>
        <v>3.9705518205600003</v>
      </c>
      <c r="S93" s="16">
        <f t="shared" si="29"/>
        <v>3.9705518205600003</v>
      </c>
      <c r="U93" s="8">
        <f>'CSP5'!$A$182</f>
        <v>2600</v>
      </c>
      <c r="V93" s="16">
        <f t="shared" si="30"/>
        <v>23.913043478260882</v>
      </c>
      <c r="W93" s="5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23.913043478260882</v>
      </c>
      <c r="X93" s="5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25.270509541609293</v>
      </c>
      <c r="Y93" s="5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26.627975604957697</v>
      </c>
      <c r="Z93" s="5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27.985441668306105</v>
      </c>
      <c r="AA93" s="5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27.967489671453841</v>
      </c>
      <c r="AB93" s="5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20.003688766476493</v>
      </c>
      <c r="AC93" s="5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16.032608695652161</v>
      </c>
      <c r="AD93" s="5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16.032608695652161</v>
      </c>
      <c r="AE93" s="5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16.032608695652161</v>
      </c>
      <c r="AF93" s="5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16.032608695652161</v>
      </c>
      <c r="AG93" s="5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88.043478260869605</v>
      </c>
      <c r="AH93" s="5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88.043478260869605</v>
      </c>
      <c r="AI93" s="5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88.043478260869605</v>
      </c>
      <c r="AJ93" s="5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88.043478260869605</v>
      </c>
      <c r="AK93" s="5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88.04347826086962</v>
      </c>
      <c r="AL93" s="5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88.04347826086962</v>
      </c>
      <c r="AM93" s="16">
        <f t="shared" si="31"/>
        <v>88.04347826086962</v>
      </c>
    </row>
    <row r="94" spans="1:39" s="5" customFormat="1" x14ac:dyDescent="0.25">
      <c r="A94" s="8">
        <f>'CSP5'!$A$183</f>
        <v>2800</v>
      </c>
      <c r="B94" s="16">
        <f t="shared" si="27"/>
        <v>2.6880000000000002</v>
      </c>
      <c r="C94" s="5">
        <f t="shared" ref="C94:R94" si="43">($A94*360*C69)/(60*1000000)</f>
        <v>2.6880000000000002</v>
      </c>
      <c r="D94" s="5">
        <f t="shared" si="43"/>
        <v>2.8916418586576635</v>
      </c>
      <c r="E94" s="5">
        <f t="shared" si="43"/>
        <v>3.2396184392027303</v>
      </c>
      <c r="F94" s="5">
        <f t="shared" si="43"/>
        <v>3.8144801733068801</v>
      </c>
      <c r="G94" s="5">
        <f t="shared" si="43"/>
        <v>3.8837357391639893</v>
      </c>
      <c r="H94" s="5">
        <f t="shared" si="43"/>
        <v>4.0294579477555192</v>
      </c>
      <c r="I94" s="5">
        <f t="shared" si="43"/>
        <v>4.504797047492672</v>
      </c>
      <c r="J94" s="5">
        <f t="shared" si="43"/>
        <v>5.0311397036325376</v>
      </c>
      <c r="K94" s="5">
        <f t="shared" si="43"/>
        <v>4.9605597705441786</v>
      </c>
      <c r="L94" s="5">
        <f t="shared" si="43"/>
        <v>4.6980326391511289</v>
      </c>
      <c r="M94" s="5">
        <f t="shared" si="43"/>
        <v>4.7262810560000004</v>
      </c>
      <c r="N94" s="5">
        <f t="shared" si="43"/>
        <v>4.4177960209897469</v>
      </c>
      <c r="O94" s="5">
        <f t="shared" si="43"/>
        <v>4.4177960209897469</v>
      </c>
      <c r="P94" s="5">
        <f t="shared" si="43"/>
        <v>4.2224517635999996</v>
      </c>
      <c r="Q94" s="5">
        <f t="shared" si="43"/>
        <v>4.1077506472800005</v>
      </c>
      <c r="R94" s="5">
        <f t="shared" si="43"/>
        <v>4.2224517635999996</v>
      </c>
      <c r="S94" s="16">
        <f t="shared" si="29"/>
        <v>4.2224517635999996</v>
      </c>
      <c r="U94" s="8">
        <f>'CSP5'!$A$183</f>
        <v>2800</v>
      </c>
      <c r="V94" s="16">
        <f t="shared" si="30"/>
        <v>23.913043478260882</v>
      </c>
      <c r="W94" s="5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23.913043478260882</v>
      </c>
      <c r="X94" s="5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25.270509541609293</v>
      </c>
      <c r="Y94" s="5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26.627975604957697</v>
      </c>
      <c r="Z94" s="5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27.985441668306105</v>
      </c>
      <c r="AA94" s="5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27.974867204406827</v>
      </c>
      <c r="AB94" s="5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22.725998426126317</v>
      </c>
      <c r="AC94" s="5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20.108695652173921</v>
      </c>
      <c r="AD94" s="5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20.108695652173921</v>
      </c>
      <c r="AE94" s="5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18.078970718722267</v>
      </c>
      <c r="AF94" s="5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16.032608695652161</v>
      </c>
      <c r="AG94" s="5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88.043478260869605</v>
      </c>
      <c r="AH94" s="5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88.043478260869605</v>
      </c>
      <c r="AI94" s="5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88.043478260869605</v>
      </c>
      <c r="AJ94" s="5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88.043478260869605</v>
      </c>
      <c r="AK94" s="5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88.04347826086962</v>
      </c>
      <c r="AL94" s="5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88.04347826086962</v>
      </c>
      <c r="AM94" s="16">
        <f t="shared" si="31"/>
        <v>88.04347826086962</v>
      </c>
    </row>
    <row r="95" spans="1:39" s="5" customFormat="1" x14ac:dyDescent="0.25">
      <c r="A95" s="8">
        <f>'CSP5'!$A$184</f>
        <v>2900</v>
      </c>
      <c r="B95" s="16">
        <f t="shared" si="27"/>
        <v>2.7839999999999998</v>
      </c>
      <c r="C95" s="5">
        <f t="shared" ref="C95:R95" si="44">($A95*360*C70)/(60*1000000)</f>
        <v>2.7839999999999998</v>
      </c>
      <c r="D95" s="5">
        <f t="shared" si="44"/>
        <v>3.6011649732929758</v>
      </c>
      <c r="E95" s="5">
        <f t="shared" si="44"/>
        <v>3.5369851620301915</v>
      </c>
      <c r="F95" s="5">
        <f t="shared" si="44"/>
        <v>3.6274766489043624</v>
      </c>
      <c r="G95" s="5">
        <f t="shared" si="44"/>
        <v>3.9232311960855042</v>
      </c>
      <c r="H95" s="5">
        <f t="shared" si="44"/>
        <v>4.0685394043187522</v>
      </c>
      <c r="I95" s="5">
        <f t="shared" si="44"/>
        <v>4.5193569712604154</v>
      </c>
      <c r="J95" s="5">
        <f t="shared" si="44"/>
        <v>4.9302007829786758</v>
      </c>
      <c r="K95" s="5">
        <f t="shared" si="44"/>
        <v>4.7895469013191168</v>
      </c>
      <c r="L95" s="5">
        <f t="shared" si="44"/>
        <v>4.5755744503108096</v>
      </c>
      <c r="M95" s="5">
        <f t="shared" si="44"/>
        <v>4.3732536122999992</v>
      </c>
      <c r="N95" s="5">
        <f t="shared" si="44"/>
        <v>4.3732536122999992</v>
      </c>
      <c r="O95" s="5">
        <f t="shared" si="44"/>
        <v>4.3732536122999992</v>
      </c>
      <c r="P95" s="5">
        <f t="shared" si="44"/>
        <v>4.2940552224599999</v>
      </c>
      <c r="Q95" s="5">
        <f t="shared" si="44"/>
        <v>4.2544560275399999</v>
      </c>
      <c r="R95" s="5">
        <f t="shared" si="44"/>
        <v>4.2544560275399999</v>
      </c>
      <c r="S95" s="16">
        <f t="shared" si="29"/>
        <v>4.2544560275399999</v>
      </c>
      <c r="U95" s="8">
        <f>'CSP5'!$A$184</f>
        <v>2900</v>
      </c>
      <c r="V95" s="16">
        <f t="shared" si="30"/>
        <v>23.913043478260882</v>
      </c>
      <c r="W95" s="5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23.913043478260882</v>
      </c>
      <c r="X95" s="5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25.27050954160929</v>
      </c>
      <c r="Y95" s="5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26.627975604957697</v>
      </c>
      <c r="Z95" s="5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27.985441668306105</v>
      </c>
      <c r="AA95" s="5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27.978310053118218</v>
      </c>
      <c r="AB95" s="5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23.996409600629562</v>
      </c>
      <c r="AC95" s="5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22.010869565217405</v>
      </c>
      <c r="AD95" s="5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22.010869565217401</v>
      </c>
      <c r="AE95" s="5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20.996007098491575</v>
      </c>
      <c r="AF95" s="5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18.005397811298419</v>
      </c>
      <c r="AG95" s="5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88.043478260869591</v>
      </c>
      <c r="AH95" s="5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88.043478260869591</v>
      </c>
      <c r="AI95" s="5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88.043478260869605</v>
      </c>
      <c r="AJ95" s="5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88.043478260869605</v>
      </c>
      <c r="AK95" s="5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88.04347826086962</v>
      </c>
      <c r="AL95" s="5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88.04347826086962</v>
      </c>
      <c r="AM95" s="16">
        <f t="shared" si="31"/>
        <v>88.04347826086962</v>
      </c>
    </row>
    <row r="96" spans="1:39" s="5" customFormat="1" x14ac:dyDescent="0.25">
      <c r="A96" s="8">
        <f>'CSP5'!$A$185</f>
        <v>3000</v>
      </c>
      <c r="B96" s="16">
        <f t="shared" si="27"/>
        <v>2.88</v>
      </c>
      <c r="C96" s="5">
        <f t="shared" ref="C96:R96" si="45">($A96*360*C71)/(60*1000000)</f>
        <v>2.88</v>
      </c>
      <c r="D96" s="5">
        <f t="shared" si="45"/>
        <v>3.9788745770463989</v>
      </c>
      <c r="E96" s="5">
        <f t="shared" si="45"/>
        <v>3.9253738069555193</v>
      </c>
      <c r="F96" s="5">
        <f t="shared" si="45"/>
        <v>3.9253738069555193</v>
      </c>
      <c r="G96" s="5">
        <f t="shared" si="45"/>
        <v>3.9418809832934389</v>
      </c>
      <c r="H96" s="5">
        <f t="shared" si="45"/>
        <v>4.163566383</v>
      </c>
      <c r="I96" s="5">
        <f t="shared" si="45"/>
        <v>4.4011614078000001</v>
      </c>
      <c r="J96" s="5">
        <f t="shared" si="45"/>
        <v>4.6472283240000003</v>
      </c>
      <c r="K96" s="5">
        <f t="shared" si="45"/>
        <v>4.5814059468000004</v>
      </c>
      <c r="L96" s="5">
        <f t="shared" si="45"/>
        <v>4.4011614078000001</v>
      </c>
      <c r="M96" s="5">
        <f t="shared" si="45"/>
        <v>4.2782673545999996</v>
      </c>
      <c r="N96" s="5">
        <f t="shared" si="45"/>
        <v>4.163566383</v>
      </c>
      <c r="O96" s="5">
        <f t="shared" si="45"/>
        <v>4.163566383</v>
      </c>
      <c r="P96" s="5">
        <f t="shared" si="45"/>
        <v>4.163566383</v>
      </c>
      <c r="Q96" s="5">
        <f t="shared" si="45"/>
        <v>4.2782673545999996</v>
      </c>
      <c r="R96" s="5">
        <f t="shared" si="45"/>
        <v>4.4011614078000001</v>
      </c>
      <c r="S96" s="16">
        <f t="shared" si="29"/>
        <v>4.4011614078000001</v>
      </c>
      <c r="U96" s="8">
        <f>'CSP5'!$A$185</f>
        <v>3000</v>
      </c>
      <c r="V96" s="16">
        <f t="shared" si="30"/>
        <v>23.913043478260882</v>
      </c>
      <c r="W96" s="5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23.913043478260882</v>
      </c>
      <c r="X96" s="5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25.270509541609293</v>
      </c>
      <c r="Y96" s="5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26.627975604957697</v>
      </c>
      <c r="Z96" s="5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27.985441668306105</v>
      </c>
      <c r="AA96" s="5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27.981752901829612</v>
      </c>
      <c r="AB96" s="5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25.266820775132807</v>
      </c>
      <c r="AC96" s="5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23.913043478260882</v>
      </c>
      <c r="AD96" s="5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23.913043478260882</v>
      </c>
      <c r="AE96" s="5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23.913043478260882</v>
      </c>
      <c r="AF96" s="5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19.97818692694468</v>
      </c>
      <c r="AG96" s="5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88.043478260869605</v>
      </c>
      <c r="AH96" s="5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88.043478260869605</v>
      </c>
      <c r="AI96" s="5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88.043478260869605</v>
      </c>
      <c r="AJ96" s="5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88.043478260869605</v>
      </c>
      <c r="AK96" s="5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88.04347826086962</v>
      </c>
      <c r="AL96" s="5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88.04347826086962</v>
      </c>
      <c r="AM96" s="16">
        <f t="shared" si="31"/>
        <v>88.04347826086962</v>
      </c>
    </row>
    <row r="97" spans="1:39" s="5" customFormat="1" x14ac:dyDescent="0.25">
      <c r="A97" s="8">
        <f>'CSP5'!$A$186</f>
        <v>3200</v>
      </c>
      <c r="B97" s="16">
        <f t="shared" si="27"/>
        <v>3.0720000000000001</v>
      </c>
      <c r="C97" s="5">
        <f t="shared" ref="C97:R97" si="46">($A97*360*C72)/(60*1000000)</f>
        <v>3.0720000000000001</v>
      </c>
      <c r="D97" s="5">
        <f t="shared" si="46"/>
        <v>4.103115918546262</v>
      </c>
      <c r="E97" s="5">
        <f t="shared" si="46"/>
        <v>3.9918018299139417</v>
      </c>
      <c r="F97" s="5">
        <f t="shared" si="46"/>
        <v>3.9918018299139417</v>
      </c>
      <c r="G97" s="5">
        <f t="shared" si="46"/>
        <v>3.9362352848568318</v>
      </c>
      <c r="H97" s="5">
        <f t="shared" si="46"/>
        <v>4.206135667199999</v>
      </c>
      <c r="I97" s="5">
        <f t="shared" si="46"/>
        <v>4.206135667199999</v>
      </c>
      <c r="J97" s="5">
        <f t="shared" si="46"/>
        <v>4.3235270015999996</v>
      </c>
      <c r="K97" s="5">
        <f t="shared" si="46"/>
        <v>4.3783095551999995</v>
      </c>
      <c r="L97" s="5">
        <f t="shared" si="46"/>
        <v>4.3783095551999995</v>
      </c>
      <c r="M97" s="5">
        <f t="shared" si="46"/>
        <v>4.268744332799999</v>
      </c>
      <c r="N97" s="5">
        <f t="shared" si="46"/>
        <v>4.206135667199999</v>
      </c>
      <c r="O97" s="5">
        <f t="shared" si="46"/>
        <v>4.206135667199999</v>
      </c>
      <c r="P97" s="5">
        <f t="shared" si="46"/>
        <v>4.206135667199999</v>
      </c>
      <c r="Q97" s="5">
        <f t="shared" si="46"/>
        <v>4.268744332799999</v>
      </c>
      <c r="R97" s="5">
        <f t="shared" si="46"/>
        <v>4.268744332799999</v>
      </c>
      <c r="S97" s="16">
        <f t="shared" si="29"/>
        <v>4.268744332799999</v>
      </c>
      <c r="U97" s="8">
        <f>'CSP5'!$A$186</f>
        <v>3200</v>
      </c>
      <c r="V97" s="16">
        <f t="shared" si="30"/>
        <v>55.978260869565197</v>
      </c>
      <c r="W97" s="5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55.978260869565197</v>
      </c>
      <c r="X97" s="5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55.978260869565204</v>
      </c>
      <c r="Y97" s="5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55.978260869565197</v>
      </c>
      <c r="Z97" s="5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55.978260869565197</v>
      </c>
      <c r="AA97" s="5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55.978260869565197</v>
      </c>
      <c r="AB97" s="5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55.978260869565204</v>
      </c>
      <c r="AC97" s="5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55.978260869565197</v>
      </c>
      <c r="AD97" s="5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55.978260869565197</v>
      </c>
      <c r="AE97" s="5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55.978260869565197</v>
      </c>
      <c r="AF97" s="5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55.978260869565197</v>
      </c>
      <c r="AG97" s="5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88.043478260869605</v>
      </c>
      <c r="AH97" s="5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88.043478260869605</v>
      </c>
      <c r="AI97" s="5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88.043478260869605</v>
      </c>
      <c r="AJ97" s="5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88.043478260869605</v>
      </c>
      <c r="AK97" s="5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88.04347826086962</v>
      </c>
      <c r="AL97" s="5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88.04347826086962</v>
      </c>
      <c r="AM97" s="16">
        <f t="shared" si="31"/>
        <v>88.04347826086962</v>
      </c>
    </row>
    <row r="98" spans="1:39" s="5" customFormat="1" x14ac:dyDescent="0.25">
      <c r="A98" s="8">
        <f>'CSP5'!$A$187</f>
        <v>3300</v>
      </c>
      <c r="B98" s="16">
        <f t="shared" si="27"/>
        <v>3.1680000000000001</v>
      </c>
      <c r="C98" s="5">
        <f t="shared" ref="C98:R98" si="47">($A98*360*C73)/(60*1000000)</f>
        <v>3.1680000000000001</v>
      </c>
      <c r="D98" s="5">
        <f t="shared" si="47"/>
        <v>4.2313382910008324</v>
      </c>
      <c r="E98" s="5">
        <f t="shared" si="47"/>
        <v>4.1293003764212051</v>
      </c>
      <c r="F98" s="5">
        <f t="shared" si="47"/>
        <v>4.1165456370987528</v>
      </c>
      <c r="G98" s="5">
        <f t="shared" si="47"/>
        <v>4.065588898049536</v>
      </c>
      <c r="H98" s="5">
        <f t="shared" si="47"/>
        <v>4.3586285992142075</v>
      </c>
      <c r="I98" s="5">
        <f t="shared" si="47"/>
        <v>4.3586285992142075</v>
      </c>
      <c r="J98" s="5">
        <f t="shared" si="47"/>
        <v>4.3586285992142075</v>
      </c>
      <c r="K98" s="5">
        <f t="shared" si="47"/>
        <v>4.3586285992142075</v>
      </c>
      <c r="L98" s="5">
        <f t="shared" si="47"/>
        <v>4.3586285992142075</v>
      </c>
      <c r="M98" s="5">
        <f t="shared" si="47"/>
        <v>4.3586285992142075</v>
      </c>
      <c r="N98" s="5">
        <f t="shared" si="47"/>
        <v>4.3586285992142075</v>
      </c>
      <c r="O98" s="5">
        <f t="shared" si="47"/>
        <v>0</v>
      </c>
      <c r="P98" s="5">
        <f t="shared" si="47"/>
        <v>0</v>
      </c>
      <c r="Q98" s="5">
        <f t="shared" si="47"/>
        <v>0</v>
      </c>
      <c r="R98" s="5">
        <f t="shared" si="47"/>
        <v>0</v>
      </c>
      <c r="S98" s="16">
        <f t="shared" si="29"/>
        <v>0</v>
      </c>
      <c r="U98" s="8">
        <f>'CSP5'!$A$187</f>
        <v>3300</v>
      </c>
      <c r="V98" s="16">
        <f t="shared" si="30"/>
        <v>55.978260869565929</v>
      </c>
      <c r="W98" s="5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55.978260869565929</v>
      </c>
      <c r="X98" s="5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55.978260869565474</v>
      </c>
      <c r="Y98" s="5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55.97826086956502</v>
      </c>
      <c r="Z98" s="5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55.978260869565929</v>
      </c>
      <c r="AA98" s="5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55.97826086956583</v>
      </c>
      <c r="AB98" s="5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55.978260869565929</v>
      </c>
      <c r="AC98" s="5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55.978260869565474</v>
      </c>
      <c r="AD98" s="5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55.978260869565929</v>
      </c>
      <c r="AE98" s="5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55.97826086956502</v>
      </c>
      <c r="AF98" s="5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55.97826086956502</v>
      </c>
      <c r="AG98" s="5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88.04347826086908</v>
      </c>
      <c r="AH98" s="5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88.043478260869648</v>
      </c>
      <c r="AI98" s="5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88.043478260869961</v>
      </c>
      <c r="AJ98" s="5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88.043478260869961</v>
      </c>
      <c r="AK98" s="5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88.04347826087178</v>
      </c>
      <c r="AL98" s="5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88.043478260864504</v>
      </c>
      <c r="AM98" s="16">
        <f t="shared" si="31"/>
        <v>88.043478260864504</v>
      </c>
    </row>
    <row r="99" spans="1:39" s="5" customFormat="1" x14ac:dyDescent="0.25">
      <c r="A99" s="8">
        <f>'CSP5'!$A$188</f>
        <v>3500</v>
      </c>
      <c r="B99" s="16">
        <f t="shared" si="27"/>
        <v>3.36</v>
      </c>
      <c r="C99" s="5">
        <f t="shared" ref="C99:R99" si="48">($A99*360*C74)/(60*1000000)</f>
        <v>3.36</v>
      </c>
      <c r="D99" s="5">
        <f t="shared" si="48"/>
        <v>4.487783035909974</v>
      </c>
      <c r="E99" s="5">
        <f t="shared" si="48"/>
        <v>4.6291298256806401</v>
      </c>
      <c r="F99" s="5">
        <f t="shared" si="48"/>
        <v>4.657268570136746</v>
      </c>
      <c r="G99" s="5">
        <f t="shared" si="48"/>
        <v>4.5988611471756782</v>
      </c>
      <c r="H99" s="5">
        <f t="shared" si="48"/>
        <v>4.6676464258233601</v>
      </c>
      <c r="I99" s="5">
        <f t="shared" si="48"/>
        <v>4.6676464258233601</v>
      </c>
      <c r="J99" s="5">
        <f t="shared" si="48"/>
        <v>4.6676464258233601</v>
      </c>
      <c r="K99" s="5">
        <f t="shared" si="48"/>
        <v>4.6676464258233601</v>
      </c>
      <c r="L99" s="5">
        <f t="shared" si="48"/>
        <v>4.6676464258233601</v>
      </c>
      <c r="M99" s="5">
        <f t="shared" si="48"/>
        <v>4.6676464258233601</v>
      </c>
      <c r="N99" s="5">
        <f t="shared" si="48"/>
        <v>4.6676464258233601</v>
      </c>
      <c r="O99" s="5">
        <f t="shared" si="48"/>
        <v>0</v>
      </c>
      <c r="P99" s="5">
        <f t="shared" si="48"/>
        <v>0</v>
      </c>
      <c r="Q99" s="5">
        <f t="shared" si="48"/>
        <v>0</v>
      </c>
      <c r="R99" s="5">
        <f t="shared" si="48"/>
        <v>0</v>
      </c>
      <c r="S99" s="16">
        <f t="shared" si="29"/>
        <v>0</v>
      </c>
      <c r="U99" s="8">
        <f>'CSP5'!$A$188</f>
        <v>3500</v>
      </c>
      <c r="V99" s="16">
        <f t="shared" si="30"/>
        <v>55.978260869567748</v>
      </c>
      <c r="W99" s="5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55.978260869567748</v>
      </c>
      <c r="X99" s="5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55.97826086956502</v>
      </c>
      <c r="Y99" s="5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55.97826086956411</v>
      </c>
      <c r="Z99" s="5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55.978260869560472</v>
      </c>
      <c r="AA99" s="5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55.978260869564011</v>
      </c>
      <c r="AB99" s="5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55.978260869565929</v>
      </c>
      <c r="AC99" s="5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55.97826086956411</v>
      </c>
      <c r="AD99" s="5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55.978260869567748</v>
      </c>
      <c r="AE99" s="5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55.978260869567748</v>
      </c>
      <c r="AF99" s="5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55.97826086956411</v>
      </c>
      <c r="AG99" s="5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88.043478260867261</v>
      </c>
      <c r="AH99" s="5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88.043478260873314</v>
      </c>
      <c r="AI99" s="5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88.043478260868142</v>
      </c>
      <c r="AJ99" s="5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88.043478260864504</v>
      </c>
      <c r="AK99" s="5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88.043478260893608</v>
      </c>
      <c r="AL99" s="5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88.043478260922711</v>
      </c>
      <c r="AM99" s="16">
        <f t="shared" si="31"/>
        <v>88.043478260922711</v>
      </c>
    </row>
    <row r="100" spans="1:39" s="5" customFormat="1" x14ac:dyDescent="0.25">
      <c r="A100" s="16">
        <f>'CSP5'!$A$189</f>
        <v>3501</v>
      </c>
      <c r="B100" s="16">
        <f>B99</f>
        <v>3.36</v>
      </c>
      <c r="C100" s="16">
        <f t="shared" ref="C100:S100" si="49">C99</f>
        <v>3.36</v>
      </c>
      <c r="D100" s="16">
        <f t="shared" si="49"/>
        <v>4.487783035909974</v>
      </c>
      <c r="E100" s="16">
        <f t="shared" si="49"/>
        <v>4.6291298256806401</v>
      </c>
      <c r="F100" s="16">
        <f t="shared" si="49"/>
        <v>4.657268570136746</v>
      </c>
      <c r="G100" s="16">
        <f t="shared" si="49"/>
        <v>4.5988611471756782</v>
      </c>
      <c r="H100" s="16">
        <f t="shared" si="49"/>
        <v>4.6676464258233601</v>
      </c>
      <c r="I100" s="16">
        <f t="shared" si="49"/>
        <v>4.6676464258233601</v>
      </c>
      <c r="J100" s="16">
        <f t="shared" si="49"/>
        <v>4.6676464258233601</v>
      </c>
      <c r="K100" s="16">
        <f t="shared" si="49"/>
        <v>4.6676464258233601</v>
      </c>
      <c r="L100" s="16">
        <f t="shared" si="49"/>
        <v>4.6676464258233601</v>
      </c>
      <c r="M100" s="16">
        <f t="shared" si="49"/>
        <v>4.6676464258233601</v>
      </c>
      <c r="N100" s="16">
        <f t="shared" si="49"/>
        <v>4.6676464258233601</v>
      </c>
      <c r="O100" s="16">
        <f t="shared" si="49"/>
        <v>0</v>
      </c>
      <c r="P100" s="16">
        <f t="shared" si="49"/>
        <v>0</v>
      </c>
      <c r="Q100" s="16">
        <f t="shared" si="49"/>
        <v>0</v>
      </c>
      <c r="R100" s="16">
        <f t="shared" si="49"/>
        <v>0</v>
      </c>
      <c r="S100" s="16">
        <f t="shared" si="49"/>
        <v>0</v>
      </c>
      <c r="U100" s="16">
        <f>'CSP5'!$A$189</f>
        <v>3501</v>
      </c>
      <c r="V100" s="16">
        <f>V99</f>
        <v>55.978260869567748</v>
      </c>
      <c r="W100" s="16">
        <f t="shared" ref="W100:AM100" si="50">W99</f>
        <v>55.978260869567748</v>
      </c>
      <c r="X100" s="16">
        <f t="shared" si="50"/>
        <v>55.97826086956502</v>
      </c>
      <c r="Y100" s="16">
        <f t="shared" si="50"/>
        <v>55.97826086956411</v>
      </c>
      <c r="Z100" s="16">
        <f t="shared" si="50"/>
        <v>55.978260869560472</v>
      </c>
      <c r="AA100" s="16">
        <f t="shared" si="50"/>
        <v>55.978260869564011</v>
      </c>
      <c r="AB100" s="16">
        <f t="shared" si="50"/>
        <v>55.978260869565929</v>
      </c>
      <c r="AC100" s="16">
        <f t="shared" si="50"/>
        <v>55.97826086956411</v>
      </c>
      <c r="AD100" s="16">
        <f t="shared" si="50"/>
        <v>55.978260869567748</v>
      </c>
      <c r="AE100" s="16">
        <f t="shared" si="50"/>
        <v>55.978260869567748</v>
      </c>
      <c r="AF100" s="16">
        <f t="shared" si="50"/>
        <v>55.97826086956411</v>
      </c>
      <c r="AG100" s="16">
        <f t="shared" si="50"/>
        <v>88.043478260867261</v>
      </c>
      <c r="AH100" s="16">
        <f t="shared" si="50"/>
        <v>88.043478260873314</v>
      </c>
      <c r="AI100" s="16">
        <f t="shared" si="50"/>
        <v>88.043478260868142</v>
      </c>
      <c r="AJ100" s="16">
        <f t="shared" si="50"/>
        <v>88.043478260864504</v>
      </c>
      <c r="AK100" s="16">
        <f t="shared" si="50"/>
        <v>88.043478260893608</v>
      </c>
      <c r="AL100" s="16">
        <f t="shared" si="50"/>
        <v>88.043478260922711</v>
      </c>
      <c r="AM100" s="16">
        <f t="shared" si="50"/>
        <v>88.043478260922711</v>
      </c>
    </row>
    <row r="102" spans="1:39" x14ac:dyDescent="0.25">
      <c r="A102" s="17"/>
      <c r="B102" s="51" t="s">
        <v>1143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U102" s="17"/>
      <c r="V102" s="51" t="s">
        <v>1142</v>
      </c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13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13">
        <f>'CSP5'!$S$168</f>
        <v>141</v>
      </c>
      <c r="U104" s="3" t="str">
        <f>'CSP5'!$A$168</f>
        <v>RPM</v>
      </c>
      <c r="V104" s="13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13">
        <f>'CSP5'!$S$168</f>
        <v>141</v>
      </c>
    </row>
    <row r="105" spans="1:39" s="5" customFormat="1" x14ac:dyDescent="0.25">
      <c r="A105" s="16">
        <f>'CSP5'!$A$169</f>
        <v>619</v>
      </c>
      <c r="B105" s="16">
        <f>B106</f>
        <v>11.488524485961724</v>
      </c>
      <c r="C105" s="16">
        <f t="shared" ref="C105:S105" si="51">C106</f>
        <v>11.488524485961724</v>
      </c>
      <c r="D105" s="16">
        <f t="shared" si="51"/>
        <v>11.488524485961726</v>
      </c>
      <c r="E105" s="16">
        <f t="shared" si="51"/>
        <v>11.488524485961722</v>
      </c>
      <c r="F105" s="16">
        <f t="shared" si="51"/>
        <v>12.426024485961722</v>
      </c>
      <c r="G105" s="16">
        <f t="shared" si="51"/>
        <v>10.325154937377748</v>
      </c>
      <c r="H105" s="16">
        <f t="shared" si="51"/>
        <v>6.5132774007122975</v>
      </c>
      <c r="I105" s="16">
        <f t="shared" si="51"/>
        <v>3.4024147203369211</v>
      </c>
      <c r="J105" s="16">
        <f t="shared" si="51"/>
        <v>6.0657043510188089</v>
      </c>
      <c r="K105" s="16">
        <f t="shared" si="51"/>
        <v>7.0820338140869961</v>
      </c>
      <c r="L105" s="16">
        <f t="shared" si="51"/>
        <v>8.2539088140869961</v>
      </c>
      <c r="M105" s="16">
        <f t="shared" si="51"/>
        <v>13.761720814086997</v>
      </c>
      <c r="N105" s="16">
        <f t="shared" si="51"/>
        <v>23.019533814086998</v>
      </c>
      <c r="O105" s="16">
        <f t="shared" si="51"/>
        <v>23.488283814086998</v>
      </c>
      <c r="P105" s="16">
        <f t="shared" si="51"/>
        <v>24.074221814086997</v>
      </c>
      <c r="Q105" s="16">
        <f t="shared" si="51"/>
        <v>24.542971814086997</v>
      </c>
      <c r="R105" s="16">
        <f t="shared" si="51"/>
        <v>25.128908814086998</v>
      </c>
      <c r="S105" s="16">
        <f t="shared" si="51"/>
        <v>25.128908814086998</v>
      </c>
      <c r="U105" s="16">
        <f>'CSP5'!$A$169</f>
        <v>619</v>
      </c>
      <c r="V105" s="16">
        <f>V106</f>
        <v>55.781337656250003</v>
      </c>
      <c r="W105" s="16">
        <f t="shared" ref="W105:AM105" si="52">W106</f>
        <v>55.781337656250003</v>
      </c>
      <c r="X105" s="16">
        <f t="shared" si="52"/>
        <v>55.781337656250003</v>
      </c>
      <c r="Y105" s="16">
        <f t="shared" si="52"/>
        <v>55.78133765625001</v>
      </c>
      <c r="Z105" s="16">
        <f t="shared" si="52"/>
        <v>56.836027313616874</v>
      </c>
      <c r="AA105" s="16">
        <f t="shared" si="52"/>
        <v>69.726675570318008</v>
      </c>
      <c r="AB105" s="16">
        <f t="shared" si="52"/>
        <v>69.726675570318008</v>
      </c>
      <c r="AC105" s="16">
        <f t="shared" si="52"/>
        <v>73.418085871096508</v>
      </c>
      <c r="AD105" s="16">
        <f t="shared" si="52"/>
        <v>77.109496171875008</v>
      </c>
      <c r="AE105" s="16">
        <f t="shared" si="52"/>
        <v>77.109496171875008</v>
      </c>
      <c r="AF105" s="16">
        <f t="shared" si="52"/>
        <v>77.109496171875008</v>
      </c>
      <c r="AG105" s="16">
        <f t="shared" si="52"/>
        <v>77.109496171875008</v>
      </c>
      <c r="AH105" s="16">
        <f t="shared" si="52"/>
        <v>89.250141650002206</v>
      </c>
      <c r="AI105" s="16">
        <f t="shared" si="52"/>
        <v>89.250141650002178</v>
      </c>
      <c r="AJ105" s="16">
        <f t="shared" si="52"/>
        <v>89.25014165000222</v>
      </c>
      <c r="AK105" s="16">
        <f t="shared" si="52"/>
        <v>89.25014165000222</v>
      </c>
      <c r="AL105" s="16">
        <f t="shared" si="52"/>
        <v>89.250141650002121</v>
      </c>
      <c r="AM105" s="16">
        <f t="shared" si="52"/>
        <v>89.250141650002121</v>
      </c>
    </row>
    <row r="106" spans="1:39" s="5" customFormat="1" x14ac:dyDescent="0.25">
      <c r="A106" s="8">
        <f>'CSP5'!$A$170</f>
        <v>620</v>
      </c>
      <c r="B106" s="16">
        <f>C106</f>
        <v>11.488524485961724</v>
      </c>
      <c r="C106" s="5">
        <f>MIN('Main Injection'!C56+'CSP5'!C195,'Pilot Injection'!W106,W131,W156,W181)</f>
        <v>11.488524485961724</v>
      </c>
      <c r="D106" s="5">
        <f>MIN('Main Injection'!D56+'CSP5'!D195,'Pilot Injection'!X106,X131,X156,X181)</f>
        <v>11.488524485961726</v>
      </c>
      <c r="E106" s="5">
        <f>MIN('Main Injection'!E56+'CSP5'!E195,'Pilot Injection'!Y106,Y131,Y156,Y181)</f>
        <v>11.488524485961722</v>
      </c>
      <c r="F106" s="5">
        <f>MIN('Main Injection'!F56+'CSP5'!F195,'Pilot Injection'!Z106,Z131,Z156,Z181)</f>
        <v>12.426024485961722</v>
      </c>
      <c r="G106" s="5">
        <f>MIN('Main Injection'!G56+'CSP5'!G195,'Pilot Injection'!AA106,AA131,AA156,AA181)</f>
        <v>10.325154937377748</v>
      </c>
      <c r="H106" s="5">
        <f>MIN('Main Injection'!H56+'CSP5'!H195,'Pilot Injection'!AB106,AB131,AB156,AB181)</f>
        <v>6.5132774007122975</v>
      </c>
      <c r="I106" s="5">
        <f>MIN('Main Injection'!I56+'CSP5'!I195,'Pilot Injection'!AC106,AC131,AC156,AC181)</f>
        <v>3.4024147203369211</v>
      </c>
      <c r="J106" s="5">
        <f>MIN('Main Injection'!J56+'CSP5'!J195,'Pilot Injection'!AD106,AD131,AD156,AD181)</f>
        <v>6.0657043510188089</v>
      </c>
      <c r="K106" s="5">
        <f>MIN('Main Injection'!K56+'CSP5'!K195,'Pilot Injection'!AE106,AE131,AE156,AE181)</f>
        <v>7.0820338140869961</v>
      </c>
      <c r="L106" s="5">
        <f>MIN('Main Injection'!L56+'CSP5'!L195,'Pilot Injection'!AF106,AF131,AF156,AF181)</f>
        <v>8.2539088140869961</v>
      </c>
      <c r="M106" s="5">
        <f>MIN('Main Injection'!M56+'CSP5'!M195,'Pilot Injection'!AG106,AG131,AG156,AG181)</f>
        <v>13.761720814086997</v>
      </c>
      <c r="N106" s="5">
        <f>MIN('Main Injection'!N56+'CSP5'!N195,'Pilot Injection'!AH106,AH131,AH156,AH181)</f>
        <v>23.019533814086998</v>
      </c>
      <c r="O106" s="5">
        <f>MIN('Main Injection'!O56+'CSP5'!O195,'Pilot Injection'!AI106,AI131,AI156,AI181)</f>
        <v>23.488283814086998</v>
      </c>
      <c r="P106" s="5">
        <f>MIN('Main Injection'!P56+'CSP5'!P195,'Pilot Injection'!AJ106,AJ131,AJ156,AJ181)</f>
        <v>24.074221814086997</v>
      </c>
      <c r="Q106" s="5">
        <f>MIN('Main Injection'!Q56+'CSP5'!Q195,'Pilot Injection'!AK106,AK131,AK156,AK181)</f>
        <v>24.542971814086997</v>
      </c>
      <c r="R106" s="5">
        <f>MIN('Main Injection'!R56+'CSP5'!R195,'Pilot Injection'!AL106,AL131,AL156,AL181)</f>
        <v>25.128908814086998</v>
      </c>
      <c r="S106" s="16">
        <f>R106</f>
        <v>25.128908814086998</v>
      </c>
      <c r="U106" s="8">
        <f>'CSP5'!$A$170</f>
        <v>620</v>
      </c>
      <c r="V106" s="16">
        <f>W106</f>
        <v>55.781337656250003</v>
      </c>
      <c r="W106" s="5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55.781337656250003</v>
      </c>
      <c r="X106" s="5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55.781337656250003</v>
      </c>
      <c r="Y106" s="5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55.78133765625001</v>
      </c>
      <c r="Z106" s="5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56.836027313616874</v>
      </c>
      <c r="AA106" s="5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69.726675570318008</v>
      </c>
      <c r="AB106" s="5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69.726675570318008</v>
      </c>
      <c r="AC106" s="5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73.418085871096508</v>
      </c>
      <c r="AD106" s="5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77.109496171875008</v>
      </c>
      <c r="AE106" s="5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77.109496171875008</v>
      </c>
      <c r="AF106" s="5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77.109496171875008</v>
      </c>
      <c r="AG106" s="5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77.109496171875008</v>
      </c>
      <c r="AH106" s="5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89.250141650002206</v>
      </c>
      <c r="AI106" s="5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89.250141650002178</v>
      </c>
      <c r="AJ106" s="5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89.25014165000222</v>
      </c>
      <c r="AK106" s="5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89.25014165000222</v>
      </c>
      <c r="AL106" s="5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89.250141650002121</v>
      </c>
      <c r="AM106" s="16">
        <f>AL106</f>
        <v>89.250141650002121</v>
      </c>
    </row>
    <row r="107" spans="1:39" s="5" customFormat="1" x14ac:dyDescent="0.25">
      <c r="A107" s="8">
        <f>'CSP5'!$A$171</f>
        <v>650</v>
      </c>
      <c r="B107" s="16">
        <f t="shared" ref="B107:B124" si="53">C107</f>
        <v>10.551024485961726</v>
      </c>
      <c r="C107" s="5">
        <f>MIN('Main Injection'!C57+'CSP5'!C196,'Pilot Injection'!W107,W132,W157,W182)</f>
        <v>10.551024485961726</v>
      </c>
      <c r="D107" s="5">
        <f>MIN('Main Injection'!D57+'CSP5'!D196,'Pilot Injection'!X107,X132,X157,X182)</f>
        <v>9.9650874859617247</v>
      </c>
      <c r="E107" s="5">
        <f>MIN('Main Injection'!E57+'CSP5'!E196,'Pilot Injection'!Y107,Y132,Y157,Y182)</f>
        <v>9.9650874859617247</v>
      </c>
      <c r="F107" s="5">
        <f>MIN('Main Injection'!F57+'CSP5'!F196,'Pilot Injection'!Z107,Z132,Z157,Z182)</f>
        <v>6.4494624859617247</v>
      </c>
      <c r="G107" s="5">
        <f>MIN('Main Injection'!G57+'CSP5'!G196,'Pilot Injection'!AA107,AA132,AA157,AA182)</f>
        <v>3.8798419373777442</v>
      </c>
      <c r="H107" s="5">
        <f>MIN('Main Injection'!H57+'CSP5'!H196,'Pilot Injection'!AB107,AB132,AB157,AB182)</f>
        <v>5.4585904007122981</v>
      </c>
      <c r="I107" s="5">
        <f>MIN('Main Injection'!I57+'CSP5'!I196,'Pilot Injection'!AC107,AC132,AC157,AC182)</f>
        <v>4.3399147203369193</v>
      </c>
      <c r="J107" s="5">
        <f>MIN('Main Injection'!J57+'CSP5'!J196,'Pilot Injection'!AD107,AD132,AD157,AD182)</f>
        <v>6.6516413510188084</v>
      </c>
      <c r="K107" s="5">
        <f>MIN('Main Injection'!K57+'CSP5'!K196,'Pilot Injection'!AE107,AE132,AE157,AE182)</f>
        <v>6.8476588140869961</v>
      </c>
      <c r="L107" s="5">
        <f>MIN('Main Injection'!L57+'CSP5'!L196,'Pilot Injection'!AF107,AF132,AF157,AF182)</f>
        <v>7.5507838140869961</v>
      </c>
      <c r="M107" s="5">
        <f>MIN('Main Injection'!M57+'CSP5'!M196,'Pilot Injection'!AG107,AG132,AG157,AG182)</f>
        <v>9.0742208140869973</v>
      </c>
      <c r="N107" s="5">
        <f>MIN('Main Injection'!N57+'CSP5'!N196,'Pilot Injection'!AH107,AH132,AH157,AH182)</f>
        <v>10.246095814086997</v>
      </c>
      <c r="O107" s="5">
        <f>MIN('Main Injection'!O57+'CSP5'!O196,'Pilot Injection'!AI107,AI132,AI157,AI182)</f>
        <v>10.714845814086997</v>
      </c>
      <c r="P107" s="5">
        <f>MIN('Main Injection'!P57+'CSP5'!P196,'Pilot Injection'!AJ107,AJ132,AJ157,AJ182)</f>
        <v>11.300783814086996</v>
      </c>
      <c r="Q107" s="5">
        <f>MIN('Main Injection'!Q57+'CSP5'!Q196,'Pilot Injection'!AK107,AK132,AK157,AK182)</f>
        <v>11.769533814086996</v>
      </c>
      <c r="R107" s="5">
        <f>MIN('Main Injection'!R57+'CSP5'!R196,'Pilot Injection'!AL107,AL132,AL157,AL182)</f>
        <v>12.355470814086997</v>
      </c>
      <c r="S107" s="16">
        <f t="shared" ref="S107:S124" si="54">R107</f>
        <v>12.355470814086997</v>
      </c>
      <c r="U107" s="8">
        <f>'CSP5'!$A$171</f>
        <v>650</v>
      </c>
      <c r="V107" s="16">
        <f t="shared" ref="V107:V124" si="55">W107</f>
        <v>55.781337656250003</v>
      </c>
      <c r="W107" s="5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55.781337656250003</v>
      </c>
      <c r="X107" s="5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55.781337656250003</v>
      </c>
      <c r="Y107" s="5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55.781337656250003</v>
      </c>
      <c r="Z107" s="5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56.836027313616874</v>
      </c>
      <c r="AA107" s="5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69.726675570318008</v>
      </c>
      <c r="AB107" s="5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69.726675570318008</v>
      </c>
      <c r="AC107" s="5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73.418085871096508</v>
      </c>
      <c r="AD107" s="5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77.109496171875008</v>
      </c>
      <c r="AE107" s="5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77.109496171875008</v>
      </c>
      <c r="AF107" s="5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77.109496171875008</v>
      </c>
      <c r="AG107" s="5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77.109496171875008</v>
      </c>
      <c r="AH107" s="5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97.617344398443009</v>
      </c>
      <c r="AI107" s="5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97.617344398443052</v>
      </c>
      <c r="AJ107" s="5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97.617344398443095</v>
      </c>
      <c r="AK107" s="5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97.617344398442995</v>
      </c>
      <c r="AL107" s="5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97.617344398442995</v>
      </c>
      <c r="AM107" s="16">
        <f t="shared" ref="AM107:AM124" si="56">AL107</f>
        <v>97.617344398442995</v>
      </c>
    </row>
    <row r="108" spans="1:39" s="5" customFormat="1" x14ac:dyDescent="0.25">
      <c r="A108" s="8">
        <f>'CSP5'!$A$172</f>
        <v>800</v>
      </c>
      <c r="B108" s="16">
        <f t="shared" si="53"/>
        <v>10.551024485961726</v>
      </c>
      <c r="C108" s="5">
        <f>MIN('Main Injection'!C58+'CSP5'!C197,'Pilot Injection'!W108,W133,W158,W183)</f>
        <v>10.551024485961726</v>
      </c>
      <c r="D108" s="5">
        <f>MIN('Main Injection'!D58+'CSP5'!D197,'Pilot Injection'!X108,X133,X158,X183)</f>
        <v>10.551024485961726</v>
      </c>
      <c r="E108" s="5">
        <f>MIN('Main Injection'!E58+'CSP5'!E197,'Pilot Injection'!Y108,Y133,Y158,Y183)</f>
        <v>10.551024485961726</v>
      </c>
      <c r="F108" s="5">
        <f>MIN('Main Injection'!F58+'CSP5'!F197,'Pilot Injection'!Z108,Z133,Z158,Z183)</f>
        <v>7.504149485961725</v>
      </c>
      <c r="G108" s="5">
        <f>MIN('Main Injection'!G58+'CSP5'!G197,'Pilot Injection'!AA108,AA133,AA158,AA183)</f>
        <v>4.3485919373777451</v>
      </c>
      <c r="H108" s="5">
        <f>MIN('Main Injection'!H58+'CSP5'!H197,'Pilot Injection'!AB108,AB133,AB158,AB183)</f>
        <v>4.7554654007122981</v>
      </c>
      <c r="I108" s="5">
        <f>MIN('Main Injection'!I58+'CSP5'!I197,'Pilot Injection'!AC108,AC133,AC158,AC183)</f>
        <v>3.6367897203369193</v>
      </c>
      <c r="J108" s="5">
        <f>MIN('Main Injection'!J58+'CSP5'!J197,'Pilot Injection'!AD108,AD133,AD158,AD183)</f>
        <v>6.6516413510188084</v>
      </c>
      <c r="K108" s="5">
        <f>MIN('Main Injection'!K58+'CSP5'!K197,'Pilot Injection'!AE108,AE133,AE158,AE183)</f>
        <v>7.9023458140869973</v>
      </c>
      <c r="L108" s="5">
        <f>MIN('Main Injection'!L58+'CSP5'!L197,'Pilot Injection'!AF108,AF133,AF158,AF183)</f>
        <v>7.9023458140869973</v>
      </c>
      <c r="M108" s="5">
        <f>MIN('Main Injection'!M58+'CSP5'!M197,'Pilot Injection'!AG108,AG133,AG158,AG183)</f>
        <v>8.4882838140869961</v>
      </c>
      <c r="N108" s="5">
        <f>MIN('Main Injection'!N58+'CSP5'!N197,'Pilot Injection'!AH108,AH133,AH158,AH183)</f>
        <v>8.8398458140869973</v>
      </c>
      <c r="O108" s="5">
        <f>MIN('Main Injection'!O58+'CSP5'!O197,'Pilot Injection'!AI108,AI133,AI158,AI183)</f>
        <v>8.9570338140869961</v>
      </c>
      <c r="P108" s="5">
        <f>MIN('Main Injection'!P58+'CSP5'!P197,'Pilot Injection'!AJ108,AJ133,AJ158,AJ183)</f>
        <v>9.1914088140869961</v>
      </c>
      <c r="Q108" s="5">
        <f>MIN('Main Injection'!Q58+'CSP5'!Q197,'Pilot Injection'!AK108,AK133,AK158,AK183)</f>
        <v>9.4257838140869961</v>
      </c>
      <c r="R108" s="5">
        <f>MIN('Main Injection'!R58+'CSP5'!R197,'Pilot Injection'!AL108,AL133,AL158,AL183)</f>
        <v>9.5429708140869973</v>
      </c>
      <c r="S108" s="16">
        <f t="shared" si="54"/>
        <v>9.5429708140869973</v>
      </c>
      <c r="U108" s="8">
        <f>'CSP5'!$A$172</f>
        <v>800</v>
      </c>
      <c r="V108" s="16">
        <f t="shared" si="55"/>
        <v>55.781337656250003</v>
      </c>
      <c r="W108" s="5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55.781337656250003</v>
      </c>
      <c r="X108" s="5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55.781337656250003</v>
      </c>
      <c r="Y108" s="5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55.781337656250003</v>
      </c>
      <c r="Z108" s="5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63.16416525781802</v>
      </c>
      <c r="AA108" s="5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69.726675570318008</v>
      </c>
      <c r="AB108" s="5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73.418085871096508</v>
      </c>
      <c r="AC108" s="5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77.109496171875008</v>
      </c>
      <c r="AD108" s="5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77.109496171875008</v>
      </c>
      <c r="AE108" s="5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77.109496171875008</v>
      </c>
      <c r="AF108" s="5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77.109496171875008</v>
      </c>
      <c r="AG108" s="5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77.109496171875008</v>
      </c>
      <c r="AH108" s="5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105.00016500000001</v>
      </c>
      <c r="AI108" s="5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105.00016500000001</v>
      </c>
      <c r="AJ108" s="5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105.00016500000001</v>
      </c>
      <c r="AK108" s="5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105.00016500000001</v>
      </c>
      <c r="AL108" s="5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105.00016500000001</v>
      </c>
      <c r="AM108" s="16">
        <f t="shared" si="56"/>
        <v>105.00016500000001</v>
      </c>
    </row>
    <row r="109" spans="1:39" s="5" customFormat="1" x14ac:dyDescent="0.25">
      <c r="A109" s="8">
        <f>'CSP5'!$A$173</f>
        <v>1000</v>
      </c>
      <c r="B109" s="16">
        <f t="shared" si="53"/>
        <v>13.949462485961725</v>
      </c>
      <c r="C109" s="5">
        <f>MIN('Main Injection'!C59+'CSP5'!C198,'Pilot Injection'!W109,W134,W159,W184)</f>
        <v>13.949462485961725</v>
      </c>
      <c r="D109" s="5">
        <f>MIN('Main Injection'!D59+'CSP5'!D198,'Pilot Injection'!X109,X134,X159,X184)</f>
        <v>13.949462485961725</v>
      </c>
      <c r="E109" s="5">
        <f>MIN('Main Injection'!E59+'CSP5'!E198,'Pilot Injection'!Y109,Y134,Y159,Y184)</f>
        <v>13.480712485961725</v>
      </c>
      <c r="F109" s="5">
        <f>MIN('Main Injection'!F59+'CSP5'!F198,'Pilot Injection'!Z109,Z134,Z159,Z184)</f>
        <v>12.426025485961725</v>
      </c>
      <c r="G109" s="5">
        <f>MIN('Main Injection'!G59+'CSP5'!G198,'Pilot Injection'!AA109,AA134,AA159,AA184)</f>
        <v>7.3954669373777451</v>
      </c>
      <c r="H109" s="5">
        <f>MIN('Main Injection'!H59+'CSP5'!H198,'Pilot Injection'!AB109,AB134,AB159,AB184)</f>
        <v>5.8101534007122986</v>
      </c>
      <c r="I109" s="5">
        <f>MIN('Main Injection'!I59+'CSP5'!I198,'Pilot Injection'!AC109,AC134,AC159,AC184)</f>
        <v>4.4571027203369198</v>
      </c>
      <c r="J109" s="5">
        <f>MIN('Main Injection'!J59+'CSP5'!J198,'Pilot Injection'!AD109,AD134,AD159,AD184)</f>
        <v>8.0578913510188084</v>
      </c>
      <c r="K109" s="5">
        <f>MIN('Main Injection'!K59+'CSP5'!K198,'Pilot Injection'!AE109,AE134,AE159,AE184)</f>
        <v>10.832033814086996</v>
      </c>
      <c r="L109" s="5">
        <f>MIN('Main Injection'!L59+'CSP5'!L198,'Pilot Injection'!AF109,AF134,AF159,AF184)</f>
        <v>10.597658814086996</v>
      </c>
      <c r="M109" s="5">
        <f>MIN('Main Injection'!M59+'CSP5'!M198,'Pilot Injection'!AG109,AG134,AG159,AG184)</f>
        <v>9.6601588140869961</v>
      </c>
      <c r="N109" s="5">
        <f>MIN('Main Injection'!N59+'CSP5'!N198,'Pilot Injection'!AH109,AH134,AH159,AH184)</f>
        <v>8.9570328140869968</v>
      </c>
      <c r="O109" s="5">
        <f>MIN('Main Injection'!O59+'CSP5'!O198,'Pilot Injection'!AI109,AI134,AI159,AI184)</f>
        <v>8.6054708140869973</v>
      </c>
      <c r="P109" s="5">
        <f>MIN('Main Injection'!P59+'CSP5'!P198,'Pilot Injection'!AJ109,AJ134,AJ159,AJ184)</f>
        <v>8.3710958140869973</v>
      </c>
      <c r="Q109" s="5">
        <f>MIN('Main Injection'!Q59+'CSP5'!Q198,'Pilot Injection'!AK109,AK134,AK159,AK184)</f>
        <v>7.9023458140869955</v>
      </c>
      <c r="R109" s="5">
        <f>MIN('Main Injection'!R59+'CSP5'!R198,'Pilot Injection'!AL109,AL134,AL159,AL184)</f>
        <v>7.5507838140869961</v>
      </c>
      <c r="S109" s="16">
        <f t="shared" si="54"/>
        <v>7.5507838140869961</v>
      </c>
      <c r="U109" s="8">
        <f>'CSP5'!$A$173</f>
        <v>1000</v>
      </c>
      <c r="V109" s="16">
        <f t="shared" si="55"/>
        <v>55.781337656250003</v>
      </c>
      <c r="W109" s="5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55.781337656250003</v>
      </c>
      <c r="X109" s="5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55.781337656250003</v>
      </c>
      <c r="Y109" s="5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55.781337656250003</v>
      </c>
      <c r="Z109" s="5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63.16416525781802</v>
      </c>
      <c r="AA109" s="5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69.726675570318008</v>
      </c>
      <c r="AB109" s="5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73.418085871096508</v>
      </c>
      <c r="AC109" s="5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84.082165128908997</v>
      </c>
      <c r="AD109" s="5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91.054834085943014</v>
      </c>
      <c r="AE109" s="5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91.054834085943014</v>
      </c>
      <c r="AF109" s="5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91.054834085943014</v>
      </c>
      <c r="AG109" s="5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91.054834085943014</v>
      </c>
      <c r="AH109" s="5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112.38299260156801</v>
      </c>
      <c r="AI109" s="5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112.38299260156801</v>
      </c>
      <c r="AJ109" s="5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112.38299260156801</v>
      </c>
      <c r="AK109" s="5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112.38299260156801</v>
      </c>
      <c r="AL109" s="5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112.38299260156801</v>
      </c>
      <c r="AM109" s="16">
        <f t="shared" si="56"/>
        <v>112.38299260156801</v>
      </c>
    </row>
    <row r="110" spans="1:39" s="5" customFormat="1" x14ac:dyDescent="0.25">
      <c r="A110" s="8">
        <f>'CSP5'!$A$174</f>
        <v>1200</v>
      </c>
      <c r="B110" s="16">
        <f t="shared" si="53"/>
        <v>18.988525485961723</v>
      </c>
      <c r="C110" s="5">
        <f>MIN('Main Injection'!C60+'CSP5'!C199,'Pilot Injection'!W110,W135,W160,W185)</f>
        <v>18.988525485961723</v>
      </c>
      <c r="D110" s="5">
        <f>MIN('Main Injection'!D60+'CSP5'!D199,'Pilot Injection'!X110,X135,X160,X185)</f>
        <v>18.871337485961725</v>
      </c>
      <c r="E110" s="5">
        <f>MIN('Main Injection'!E60+'CSP5'!E199,'Pilot Injection'!Y110,Y135,Y160,Y185)</f>
        <v>18.168212485961725</v>
      </c>
      <c r="F110" s="5">
        <f>MIN('Main Injection'!F60+'CSP5'!F199,'Pilot Injection'!Z110,Z135,Z160,Z185)</f>
        <v>16.410400485961723</v>
      </c>
      <c r="G110" s="5">
        <f>MIN('Main Injection'!G60+'CSP5'!G199,'Pilot Injection'!AA110,AA135,AA160,AA185)</f>
        <v>10.676716937377744</v>
      </c>
      <c r="H110" s="5">
        <f>MIN('Main Injection'!H60+'CSP5'!H199,'Pilot Injection'!AB110,AB135,AB160,AB185)</f>
        <v>8.8570284007122986</v>
      </c>
      <c r="I110" s="5">
        <f>MIN('Main Injection'!I60+'CSP5'!I199,'Pilot Injection'!AC110,AC135,AC160,AC185)</f>
        <v>7.8555397203369211</v>
      </c>
      <c r="J110" s="5">
        <f>MIN('Main Injection'!J60+'CSP5'!J199,'Pilot Injection'!AD110,AD135,AD160,AD185)</f>
        <v>11.33914135101881</v>
      </c>
      <c r="K110" s="5">
        <f>MIN('Main Injection'!K60+'CSP5'!K199,'Pilot Injection'!AE110,AE135,AE160,AE185)</f>
        <v>14.230470814086997</v>
      </c>
      <c r="L110" s="5">
        <f>MIN('Main Injection'!L60+'CSP5'!L199,'Pilot Injection'!AF110,AF135,AF160,AF185)</f>
        <v>13.761720814086997</v>
      </c>
      <c r="M110" s="5">
        <f>MIN('Main Injection'!M60+'CSP5'!M199,'Pilot Injection'!AG110,AG135,AG160,AG185)</f>
        <v>13.058595814086997</v>
      </c>
      <c r="N110" s="5">
        <f>MIN('Main Injection'!N60+'CSP5'!N199,'Pilot Injection'!AH110,AH135,AH160,AH185)</f>
        <v>19.621095814086996</v>
      </c>
      <c r="O110" s="5">
        <f>MIN('Main Injection'!O60+'CSP5'!O199,'Pilot Injection'!AI110,AI135,AI160,AI185)</f>
        <v>19.386720814086996</v>
      </c>
      <c r="P110" s="5">
        <f>MIN('Main Injection'!P60+'CSP5'!P199,'Pilot Injection'!AJ110,AJ135,AJ160,AJ185)</f>
        <v>25.128907814086997</v>
      </c>
      <c r="Q110" s="5">
        <f>MIN('Main Injection'!Q60+'CSP5'!Q199,'Pilot Injection'!AK110,AK135,AK160,AK185)</f>
        <v>25.011720814086999</v>
      </c>
      <c r="R110" s="5">
        <f>MIN('Main Injection'!R60+'CSP5'!R199,'Pilot Injection'!AL110,AL135,AL160,AL185)</f>
        <v>24.777345814086999</v>
      </c>
      <c r="S110" s="16">
        <f t="shared" si="54"/>
        <v>24.777345814086999</v>
      </c>
      <c r="U110" s="8">
        <f>'CSP5'!$A$174</f>
        <v>1200</v>
      </c>
      <c r="V110" s="16">
        <f t="shared" si="55"/>
        <v>69.726675570318008</v>
      </c>
      <c r="W110" s="5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69.726675570318008</v>
      </c>
      <c r="X110" s="5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69.726675570317994</v>
      </c>
      <c r="Y110" s="5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69.726675570318008</v>
      </c>
      <c r="Z110" s="5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69.726675570318008</v>
      </c>
      <c r="AA110" s="5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71.836052885048588</v>
      </c>
      <c r="AB110" s="5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80.390751328125006</v>
      </c>
      <c r="AC110" s="5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94.336085742187507</v>
      </c>
      <c r="AD110" s="5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105.00016500000001</v>
      </c>
      <c r="AE110" s="5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105.00016500000001</v>
      </c>
      <c r="AF110" s="5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105.00016500000001</v>
      </c>
      <c r="AG110" s="5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118.945502914068</v>
      </c>
      <c r="AH110" s="5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140.27366142969299</v>
      </c>
      <c r="AI110" s="5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140.27366142969299</v>
      </c>
      <c r="AJ110" s="5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140.27366142969299</v>
      </c>
      <c r="AK110" s="5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140.27366142969299</v>
      </c>
      <c r="AL110" s="5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140.27366142969299</v>
      </c>
      <c r="AM110" s="16">
        <f t="shared" si="56"/>
        <v>140.27366142969299</v>
      </c>
    </row>
    <row r="111" spans="1:39" s="5" customFormat="1" x14ac:dyDescent="0.25">
      <c r="A111" s="8">
        <f>'CSP5'!$A$175</f>
        <v>1400</v>
      </c>
      <c r="B111" s="16">
        <f t="shared" si="53"/>
        <v>18.988525485961723</v>
      </c>
      <c r="C111" s="5">
        <f>MIN('Main Injection'!C61+'CSP5'!C200,'Pilot Injection'!W111,W136,W161,W186)</f>
        <v>18.988525485961723</v>
      </c>
      <c r="D111" s="5">
        <f>MIN('Main Injection'!D61+'CSP5'!D200,'Pilot Injection'!X111,X136,X161,X186)</f>
        <v>18.871337485961725</v>
      </c>
      <c r="E111" s="5">
        <f>MIN('Main Injection'!E61+'CSP5'!E200,'Pilot Injection'!Y111,Y136,Y161,Y186)</f>
        <v>18.636962485961725</v>
      </c>
      <c r="F111" s="5">
        <f>MIN('Main Injection'!F61+'CSP5'!F200,'Pilot Injection'!Z111,Z136,Z161,Z186)</f>
        <v>19.340087485961725</v>
      </c>
      <c r="G111" s="5">
        <f>MIN('Main Injection'!G61+'CSP5'!G200,'Pilot Injection'!AA111,AA136,AA161,AA186)</f>
        <v>15.070192770052643</v>
      </c>
      <c r="H111" s="5">
        <f>MIN('Main Injection'!H61+'CSP5'!H200,'Pilot Injection'!AB111,AB136,AB161,AB186)</f>
        <v>13.145074274169787</v>
      </c>
      <c r="I111" s="5">
        <f>MIN('Main Injection'!I61+'CSP5'!I200,'Pilot Injection'!AC111,AC136,AC161,AC186)</f>
        <v>12.601662531249886</v>
      </c>
      <c r="J111" s="5">
        <f>MIN('Main Injection'!J61+'CSP5'!J200,'Pilot Injection'!AD111,AD136,AD161,AD186)</f>
        <v>17.992286531249889</v>
      </c>
      <c r="K111" s="5">
        <f>MIN('Main Injection'!K61+'CSP5'!K200,'Pilot Injection'!AE111,AE136,AE161,AE186)</f>
        <v>17.675828751586948</v>
      </c>
      <c r="L111" s="5">
        <f>MIN('Main Injection'!L61+'CSP5'!L200,'Pilot Injection'!AF111,AF136,AF161,AF186)</f>
        <v>17.675828751586948</v>
      </c>
      <c r="M111" s="5">
        <f>MIN('Main Injection'!M61+'CSP5'!M200,'Pilot Injection'!AG111,AG136,AG161,AG186)</f>
        <v>17.933606798461987</v>
      </c>
      <c r="N111" s="5">
        <f>MIN('Main Injection'!N61+'CSP5'!N200,'Pilot Injection'!AH111,AH136,AH161,AH186)</f>
        <v>27.824220814086999</v>
      </c>
      <c r="O111" s="5">
        <f>MIN('Main Injection'!O61+'CSP5'!O200,'Pilot Injection'!AI111,AI136,AI161,AI186)</f>
        <v>41.769533814086998</v>
      </c>
      <c r="P111" s="5">
        <f>MIN('Main Injection'!P61+'CSP5'!P200,'Pilot Injection'!AJ111,AJ136,AJ161,AJ186)</f>
        <v>41.769533814086998</v>
      </c>
      <c r="Q111" s="5">
        <f>MIN('Main Injection'!Q61+'CSP5'!Q200,'Pilot Injection'!AK111,AK136,AK161,AK186)</f>
        <v>41.769533814086998</v>
      </c>
      <c r="R111" s="5">
        <f>MIN('Main Injection'!R61+'CSP5'!R200,'Pilot Injection'!AL111,AL136,AL161,AL186)</f>
        <v>41.769533814086998</v>
      </c>
      <c r="S111" s="16">
        <f t="shared" si="54"/>
        <v>41.769533814086998</v>
      </c>
      <c r="U111" s="8">
        <f>'CSP5'!$A$175</f>
        <v>1400</v>
      </c>
      <c r="V111" s="16">
        <f t="shared" si="55"/>
        <v>69.726675570318008</v>
      </c>
      <c r="W111" s="5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69.726675570318008</v>
      </c>
      <c r="X111" s="5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69.726675570317994</v>
      </c>
      <c r="Y111" s="5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69.726675570318008</v>
      </c>
      <c r="Z111" s="5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69.726675570318008</v>
      </c>
      <c r="AA111" s="5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75.820435146210869</v>
      </c>
      <c r="AB111" s="5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91.054834085943014</v>
      </c>
      <c r="AC111" s="5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101.7189133437555</v>
      </c>
      <c r="AD111" s="5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112.38299260156801</v>
      </c>
      <c r="AE111" s="5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112.38299260156801</v>
      </c>
      <c r="AF111" s="5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112.38299260156801</v>
      </c>
      <c r="AG111" s="5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154.21899234375002</v>
      </c>
      <c r="AH111" s="5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210.00033000000002</v>
      </c>
      <c r="AI111" s="5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210.00033000000002</v>
      </c>
      <c r="AJ111" s="5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210.00033000000002</v>
      </c>
      <c r="AK111" s="5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210.00033000000002</v>
      </c>
      <c r="AL111" s="5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210.00033000000002</v>
      </c>
      <c r="AM111" s="16">
        <f t="shared" si="56"/>
        <v>210.00033000000002</v>
      </c>
    </row>
    <row r="112" spans="1:39" s="5" customFormat="1" x14ac:dyDescent="0.25">
      <c r="A112" s="8">
        <f>'CSP5'!$A$176</f>
        <v>1550</v>
      </c>
      <c r="B112" s="16">
        <f t="shared" si="53"/>
        <v>18.988525485961723</v>
      </c>
      <c r="C112" s="5">
        <f>MIN('Main Injection'!C62+'CSP5'!C201,'Pilot Injection'!W112,W137,W162,W187)</f>
        <v>18.988525485961723</v>
      </c>
      <c r="D112" s="5">
        <f>MIN('Main Injection'!D62+'CSP5'!D201,'Pilot Injection'!X112,X137,X162,X187)</f>
        <v>18.871337485961725</v>
      </c>
      <c r="E112" s="5">
        <f>MIN('Main Injection'!E62+'CSP5'!E201,'Pilot Injection'!Y112,Y137,Y162,Y187)</f>
        <v>18.168212485961725</v>
      </c>
      <c r="F112" s="5">
        <f>MIN('Main Injection'!F62+'CSP5'!F201,'Pilot Injection'!Z112,Z137,Z162,Z187)</f>
        <v>18.402587485961725</v>
      </c>
      <c r="G112" s="5">
        <f>MIN('Main Injection'!G62+'CSP5'!G201,'Pilot Injection'!AA112,AA137,AA162,AA187)</f>
        <v>14.897579353859493</v>
      </c>
      <c r="H112" s="5">
        <f>MIN('Main Injection'!H62+'CSP5'!H201,'Pilot Injection'!AB112,AB137,AB162,AB187)</f>
        <v>18.887262274169785</v>
      </c>
      <c r="I112" s="5">
        <f>MIN('Main Injection'!I62+'CSP5'!I201,'Pilot Injection'!AC112,AC137,AC162,AC187)</f>
        <v>20.570411531249889</v>
      </c>
      <c r="J112" s="5">
        <f>MIN('Main Injection'!J62+'CSP5'!J201,'Pilot Injection'!AD112,AD137,AD162,AD187)</f>
        <v>21.859474531249887</v>
      </c>
      <c r="K112" s="5">
        <f>MIN('Main Injection'!K62+'CSP5'!K201,'Pilot Injection'!AE112,AE137,AE162,AE187)</f>
        <v>21.660203751586948</v>
      </c>
      <c r="L112" s="5">
        <f>MIN('Main Injection'!L62+'CSP5'!L201,'Pilot Injection'!AF112,AF137,AF162,AF187)</f>
        <v>21.894578751586948</v>
      </c>
      <c r="M112" s="5">
        <f>MIN('Main Injection'!M62+'CSP5'!M201,'Pilot Injection'!AG112,AG137,AG162,AG187)</f>
        <v>25.357460763305706</v>
      </c>
      <c r="N112" s="5">
        <f>MIN('Main Injection'!N62+'CSP5'!N201,'Pilot Injection'!AH112,AH137,AH162,AH187)</f>
        <v>41.980505767211959</v>
      </c>
      <c r="O112" s="5">
        <f>MIN('Main Injection'!O62+'CSP5'!O201,'Pilot Injection'!AI112,AI137,AI162,AI187)</f>
        <v>41.980505767211959</v>
      </c>
      <c r="P112" s="5">
        <f>MIN('Main Injection'!P62+'CSP5'!P201,'Pilot Injection'!AJ112,AJ137,AJ162,AJ187)</f>
        <v>41.980505767211959</v>
      </c>
      <c r="Q112" s="5">
        <f>MIN('Main Injection'!Q62+'CSP5'!Q201,'Pilot Injection'!AK112,AK137,AK162,AK187)</f>
        <v>41.980505767211959</v>
      </c>
      <c r="R112" s="5">
        <f>MIN('Main Injection'!R62+'CSP5'!R201,'Pilot Injection'!AL112,AL137,AL162,AL187)</f>
        <v>41.980505767211959</v>
      </c>
      <c r="S112" s="16">
        <f t="shared" si="54"/>
        <v>41.980505767211959</v>
      </c>
      <c r="U112" s="8">
        <f>'CSP5'!$A$176</f>
        <v>1550</v>
      </c>
      <c r="V112" s="16">
        <f t="shared" si="55"/>
        <v>69.726675570318008</v>
      </c>
      <c r="W112" s="5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69.726675570318008</v>
      </c>
      <c r="X112" s="5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69.726675570318008</v>
      </c>
      <c r="Y112" s="5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69.726675570318008</v>
      </c>
      <c r="Z112" s="5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69.726675570318008</v>
      </c>
      <c r="AA112" s="5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76.289185882818003</v>
      </c>
      <c r="AB112" s="5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94.028471133793886</v>
      </c>
      <c r="AC112" s="5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103.87223660254388</v>
      </c>
      <c r="AD112" s="5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112.38299260156801</v>
      </c>
      <c r="AE112" s="5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112.38299260156801</v>
      </c>
      <c r="AF112" s="5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112.38299260156801</v>
      </c>
      <c r="AG112" s="5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161.19165955078125</v>
      </c>
      <c r="AH112" s="5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210.00033000000002</v>
      </c>
      <c r="AI112" s="5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210.00033000000002</v>
      </c>
      <c r="AJ112" s="5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210.00033000000002</v>
      </c>
      <c r="AK112" s="5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210.00033000000002</v>
      </c>
      <c r="AL112" s="5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210.00033000000002</v>
      </c>
      <c r="AM112" s="16">
        <f t="shared" si="56"/>
        <v>210.00033000000002</v>
      </c>
    </row>
    <row r="113" spans="1:39" s="5" customFormat="1" x14ac:dyDescent="0.25">
      <c r="A113" s="8">
        <f>'CSP5'!$A$177</f>
        <v>1700</v>
      </c>
      <c r="B113" s="16">
        <f t="shared" si="53"/>
        <v>18.988525485961723</v>
      </c>
      <c r="C113" s="5">
        <f>MIN('Main Injection'!C63+'CSP5'!C202,'Pilot Injection'!W113,W138,W163,W188)</f>
        <v>18.988525485961723</v>
      </c>
      <c r="D113" s="5">
        <f>MIN('Main Injection'!D63+'CSP5'!D202,'Pilot Injection'!X113,X138,X163,X188)</f>
        <v>18.871337485961725</v>
      </c>
      <c r="E113" s="5">
        <f>MIN('Main Injection'!E63+'CSP5'!E202,'Pilot Injection'!Y113,Y138,Y163,Y188)</f>
        <v>19.926025485961723</v>
      </c>
      <c r="F113" s="5">
        <f>MIN('Main Injection'!F63+'CSP5'!F202,'Pilot Injection'!Z113,Z138,Z163,Z188)</f>
        <v>21.097900485961723</v>
      </c>
      <c r="G113" s="5">
        <f>MIN('Main Injection'!G63+'CSP5'!G202,'Pilot Injection'!AA113,AA138,AA163,AA188)</f>
        <v>21.285354548461775</v>
      </c>
      <c r="H113" s="5">
        <f>MIN('Main Injection'!H63+'CSP5'!H202,'Pilot Injection'!AB113,AB138,AB163,AB188)</f>
        <v>24.629450274169784</v>
      </c>
      <c r="I113" s="5">
        <f>MIN('Main Injection'!I63+'CSP5'!I202,'Pilot Injection'!AC113,AC138,AC163,AC188)</f>
        <v>27.132912531249886</v>
      </c>
      <c r="J113" s="5">
        <f>MIN('Main Injection'!J63+'CSP5'!J202,'Pilot Injection'!AD113,AD138,AD163,AD188)</f>
        <v>31.351662531249886</v>
      </c>
      <c r="K113" s="5">
        <f>MIN('Main Injection'!K63+'CSP5'!K202,'Pilot Injection'!AE113,AE138,AE163,AE188)</f>
        <v>33.510811159779841</v>
      </c>
      <c r="L113" s="5">
        <f>MIN('Main Injection'!L63+'CSP5'!L202,'Pilot Injection'!AF113,AF138,AF163,AF188)</f>
        <v>34.785204751586946</v>
      </c>
      <c r="M113" s="5">
        <f>MIN('Main Injection'!M63+'CSP5'!M202,'Pilot Injection'!AG113,AG138,AG163,AG188)</f>
        <v>38.886766751586947</v>
      </c>
      <c r="N113" s="5">
        <f>MIN('Main Injection'!N63+'CSP5'!N202,'Pilot Injection'!AH113,AH138,AH163,AH188)</f>
        <v>42.050829751586946</v>
      </c>
      <c r="O113" s="5">
        <f>MIN('Main Injection'!O63+'CSP5'!O202,'Pilot Injection'!AI113,AI138,AI163,AI188)</f>
        <v>41.933641751586947</v>
      </c>
      <c r="P113" s="5">
        <f>MIN('Main Injection'!P63+'CSP5'!P202,'Pilot Injection'!AJ113,AJ138,AJ163,AJ188)</f>
        <v>41.933641751586947</v>
      </c>
      <c r="Q113" s="5">
        <f>MIN('Main Injection'!Q63+'CSP5'!Q202,'Pilot Injection'!AK113,AK138,AK163,AK188)</f>
        <v>41.933641751586947</v>
      </c>
      <c r="R113" s="5">
        <f>MIN('Main Injection'!R63+'CSP5'!R202,'Pilot Injection'!AL113,AL138,AL163,AL188)</f>
        <v>41.933641751586947</v>
      </c>
      <c r="S113" s="16">
        <f t="shared" si="54"/>
        <v>41.933641751586947</v>
      </c>
      <c r="U113" s="8">
        <f>'CSP5'!$A$177</f>
        <v>1700</v>
      </c>
      <c r="V113" s="16">
        <f t="shared" si="55"/>
        <v>69.726675570318008</v>
      </c>
      <c r="W113" s="5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69.726675570318008</v>
      </c>
      <c r="X113" s="5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69.726675570317994</v>
      </c>
      <c r="Y113" s="5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69.726675570318008</v>
      </c>
      <c r="Z113" s="5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69.726675570318008</v>
      </c>
      <c r="AA113" s="5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76.757936619425152</v>
      </c>
      <c r="AB113" s="5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97.002108181644758</v>
      </c>
      <c r="AC113" s="5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106.02555986133225</v>
      </c>
      <c r="AD113" s="5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112.38299260156801</v>
      </c>
      <c r="AE113" s="5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112.38299260156801</v>
      </c>
      <c r="AF113" s="5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112.38299260156801</v>
      </c>
      <c r="AG113" s="5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168.16432675781252</v>
      </c>
      <c r="AH113" s="5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210.00033000000002</v>
      </c>
      <c r="AI113" s="5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210.00033000000002</v>
      </c>
      <c r="AJ113" s="5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210.00033000000002</v>
      </c>
      <c r="AK113" s="5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210.00033000000002</v>
      </c>
      <c r="AL113" s="5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210.00033000000002</v>
      </c>
      <c r="AM113" s="16">
        <f t="shared" si="56"/>
        <v>210.00033000000002</v>
      </c>
    </row>
    <row r="114" spans="1:39" s="5" customFormat="1" x14ac:dyDescent="0.25">
      <c r="A114" s="8">
        <f>'CSP5'!$A$178</f>
        <v>1800</v>
      </c>
      <c r="B114" s="16">
        <f t="shared" si="53"/>
        <v>18.988525485961723</v>
      </c>
      <c r="C114" s="5">
        <f>MIN('Main Injection'!C64+'CSP5'!C203,'Pilot Injection'!W114,W139,W164,W189)</f>
        <v>18.988525485961723</v>
      </c>
      <c r="D114" s="5">
        <f>MIN('Main Injection'!D64+'CSP5'!D203,'Pilot Injection'!X114,X139,X164,X189)</f>
        <v>18.871337485961725</v>
      </c>
      <c r="E114" s="5">
        <f>MIN('Main Injection'!E64+'CSP5'!E203,'Pilot Injection'!Y114,Y139,Y164,Y189)</f>
        <v>19.926025485961723</v>
      </c>
      <c r="F114" s="5">
        <f>MIN('Main Injection'!F64+'CSP5'!F203,'Pilot Injection'!Z114,Z139,Z164,Z189)</f>
        <v>21.449462485961725</v>
      </c>
      <c r="G114" s="5">
        <f>MIN('Main Injection'!G64+'CSP5'!G203,'Pilot Injection'!AA114,AA139,AA164,AA189)</f>
        <v>26.793166548461777</v>
      </c>
      <c r="H114" s="5">
        <f>MIN('Main Injection'!H64+'CSP5'!H203,'Pilot Injection'!AB114,AB139,AB164,AB189)</f>
        <v>29.199763274169786</v>
      </c>
      <c r="I114" s="5">
        <f>MIN('Main Injection'!I64+'CSP5'!I203,'Pilot Injection'!AC114,AC139,AC164,AC189)</f>
        <v>34.164162531249886</v>
      </c>
      <c r="J114" s="5">
        <f>MIN('Main Injection'!J64+'CSP5'!J203,'Pilot Injection'!AD114,AD139,AD164,AD189)</f>
        <v>38.382911531249889</v>
      </c>
      <c r="K114" s="5">
        <f>MIN('Main Injection'!K64+'CSP5'!K203,'Pilot Injection'!AE114,AE139,AE164,AE189)</f>
        <v>38.916106567972733</v>
      </c>
      <c r="L114" s="5">
        <f>MIN('Main Injection'!L64+'CSP5'!L203,'Pilot Injection'!AF114,AF139,AF164,AF189)</f>
        <v>41.464891751586947</v>
      </c>
      <c r="M114" s="5">
        <f>MIN('Main Injection'!M64+'CSP5'!M203,'Pilot Injection'!AG114,AG139,AG164,AG189)</f>
        <v>41.933641751586947</v>
      </c>
      <c r="N114" s="5">
        <f>MIN('Main Injection'!N64+'CSP5'!N203,'Pilot Injection'!AH114,AH139,AH164,AH189)</f>
        <v>41.699266751586947</v>
      </c>
      <c r="O114" s="5">
        <f>MIN('Main Injection'!O64+'CSP5'!O203,'Pilot Injection'!AI114,AI139,AI164,AI189)</f>
        <v>42.050828751586948</v>
      </c>
      <c r="P114" s="5">
        <f>MIN('Main Injection'!P64+'CSP5'!P203,'Pilot Injection'!AJ114,AJ139,AJ164,AJ189)</f>
        <v>42.050828751586948</v>
      </c>
      <c r="Q114" s="5">
        <f>MIN('Main Injection'!Q64+'CSP5'!Q203,'Pilot Injection'!AK114,AK139,AK164,AK189)</f>
        <v>42.050828751586948</v>
      </c>
      <c r="R114" s="5">
        <f>MIN('Main Injection'!R64+'CSP5'!R203,'Pilot Injection'!AL114,AL139,AL164,AL189)</f>
        <v>42.050828751586948</v>
      </c>
      <c r="S114" s="16">
        <f t="shared" si="54"/>
        <v>42.050828751586948</v>
      </c>
      <c r="U114" s="8">
        <f>'CSP5'!$A$178</f>
        <v>1800</v>
      </c>
      <c r="V114" s="16">
        <f t="shared" si="55"/>
        <v>69.726675570318008</v>
      </c>
      <c r="W114" s="5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69.726675570318008</v>
      </c>
      <c r="X114" s="5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69.726675570317994</v>
      </c>
      <c r="Y114" s="5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69.726675570318008</v>
      </c>
      <c r="Z114" s="5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69.726675570318008</v>
      </c>
      <c r="AA114" s="5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77.070437110496584</v>
      </c>
      <c r="AB114" s="5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98.984532880212001</v>
      </c>
      <c r="AC114" s="5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107.46110870052451</v>
      </c>
      <c r="AD114" s="5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112.38299260156802</v>
      </c>
      <c r="AE114" s="5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112.38299260156801</v>
      </c>
      <c r="AF114" s="5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112.38299260156802</v>
      </c>
      <c r="AG114" s="5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172.81277156250002</v>
      </c>
      <c r="AH114" s="5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210.00033000000002</v>
      </c>
      <c r="AI114" s="5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210.00032999999991</v>
      </c>
      <c r="AJ114" s="5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210.00032999999982</v>
      </c>
      <c r="AK114" s="5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210.00033000000042</v>
      </c>
      <c r="AL114" s="5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210.00032999999962</v>
      </c>
      <c r="AM114" s="16">
        <f t="shared" si="56"/>
        <v>210.00032999999962</v>
      </c>
    </row>
    <row r="115" spans="1:39" s="5" customFormat="1" x14ac:dyDescent="0.25">
      <c r="A115" s="8">
        <f>'CSP5'!$A$179</f>
        <v>2000</v>
      </c>
      <c r="B115" s="16">
        <f t="shared" si="53"/>
        <v>16.410400485961723</v>
      </c>
      <c r="C115" s="5">
        <f>MIN('Main Injection'!C65+'CSP5'!C204,'Pilot Injection'!W115,W140,W165,W190)</f>
        <v>16.410400485961723</v>
      </c>
      <c r="D115" s="5">
        <f>MIN('Main Injection'!D65+'CSP5'!D204,'Pilot Injection'!X115,X140,X165,X190)</f>
        <v>17.933837485961725</v>
      </c>
      <c r="E115" s="5">
        <f>MIN('Main Injection'!E65+'CSP5'!E204,'Pilot Injection'!Y115,Y140,Y165,Y190)</f>
        <v>21.918212485961725</v>
      </c>
      <c r="F115" s="5">
        <f>MIN('Main Injection'!F65+'CSP5'!F204,'Pilot Injection'!Z115,Z140,Z165,Z190)</f>
        <v>23.910400485961723</v>
      </c>
      <c r="G115" s="5">
        <f>MIN('Main Injection'!G65+'CSP5'!G204,'Pilot Injection'!AA115,AA140,AA165,AA190)</f>
        <v>29.722853548461778</v>
      </c>
      <c r="H115" s="5">
        <f>MIN('Main Injection'!H65+'CSP5'!H204,'Pilot Injection'!AB115,AB140,AB165,AB190)</f>
        <v>30.606013274169786</v>
      </c>
      <c r="I115" s="5">
        <f>MIN('Main Injection'!I65+'CSP5'!I204,'Pilot Injection'!AC115,AC140,AC165,AC190)</f>
        <v>39.671975531249885</v>
      </c>
      <c r="J115" s="5">
        <f>MIN('Main Injection'!J65+'CSP5'!J204,'Pilot Injection'!AD115,AD140,AD165,AD190)</f>
        <v>43.656349531249887</v>
      </c>
      <c r="K115" s="5">
        <f>MIN('Main Injection'!K65+'CSP5'!K204,'Pilot Injection'!AE115,AE140,AE165,AE190)</f>
        <v>43.134856567972733</v>
      </c>
      <c r="L115" s="5">
        <f>MIN('Main Injection'!L65+'CSP5'!L204,'Pilot Injection'!AF115,AF140,AF165,AF190)</f>
        <v>40.996141751586947</v>
      </c>
      <c r="M115" s="5">
        <f>MIN('Main Injection'!M65+'CSP5'!M204,'Pilot Injection'!AG115,AG140,AG165,AG190)</f>
        <v>44.043016751586947</v>
      </c>
      <c r="N115" s="5">
        <f>MIN('Main Injection'!N65+'CSP5'!N204,'Pilot Injection'!AH115,AH140,AH165,AH190)</f>
        <v>46.269578751586948</v>
      </c>
      <c r="O115" s="5">
        <f>MIN('Main Injection'!O65+'CSP5'!O204,'Pilot Injection'!AI115,AI140,AI165,AI190)</f>
        <v>47.441454751586946</v>
      </c>
      <c r="P115" s="5">
        <f>MIN('Main Injection'!P65+'CSP5'!P204,'Pilot Injection'!AJ115,AJ140,AJ165,AJ190)</f>
        <v>48.496141751586947</v>
      </c>
      <c r="Q115" s="5">
        <f>MIN('Main Injection'!Q65+'CSP5'!Q204,'Pilot Injection'!AK115,AK140,AK165,AK190)</f>
        <v>50.371141751586947</v>
      </c>
      <c r="R115" s="5">
        <f>MIN('Main Injection'!R65+'CSP5'!R204,'Pilot Injection'!AL115,AL140,AL165,AL190)</f>
        <v>51.894578751586948</v>
      </c>
      <c r="S115" s="16">
        <f t="shared" si="54"/>
        <v>51.894578751586948</v>
      </c>
      <c r="U115" s="8">
        <f>'CSP5'!$A$179</f>
        <v>2000</v>
      </c>
      <c r="V115" s="16">
        <f t="shared" si="55"/>
        <v>69.726675570318008</v>
      </c>
      <c r="W115" s="5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69.726675570318008</v>
      </c>
      <c r="X115" s="5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69.726675570317994</v>
      </c>
      <c r="Y115" s="5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69.726675570318008</v>
      </c>
      <c r="Z115" s="5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69.726675570318008</v>
      </c>
      <c r="AA115" s="5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77.695438092639449</v>
      </c>
      <c r="AB115" s="5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102.9493822773465</v>
      </c>
      <c r="AC115" s="5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110.33220637890901</v>
      </c>
      <c r="AD115" s="5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112.38299260156801</v>
      </c>
      <c r="AE115" s="5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112.38299260156801</v>
      </c>
      <c r="AF115" s="5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112.38299260156801</v>
      </c>
      <c r="AG115" s="5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182.10966117187502</v>
      </c>
      <c r="AH115" s="5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210.00033000000002</v>
      </c>
      <c r="AI115" s="5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210.00033000000002</v>
      </c>
      <c r="AJ115" s="5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210.00033000000002</v>
      </c>
      <c r="AK115" s="5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210.00033000000002</v>
      </c>
      <c r="AL115" s="5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210.00033000000002</v>
      </c>
      <c r="AM115" s="16">
        <f t="shared" si="56"/>
        <v>210.00033000000002</v>
      </c>
    </row>
    <row r="116" spans="1:39" s="5" customFormat="1" x14ac:dyDescent="0.25">
      <c r="A116" s="8">
        <f>'CSP5'!$A$180</f>
        <v>2200</v>
      </c>
      <c r="B116" s="16">
        <f t="shared" si="53"/>
        <v>15.941650485961725</v>
      </c>
      <c r="C116" s="5">
        <f>MIN('Main Injection'!C66+'CSP5'!C205,'Pilot Injection'!W116,W141,W166,W191)</f>
        <v>15.941650485961725</v>
      </c>
      <c r="D116" s="5">
        <f>MIN('Main Injection'!D66+'CSP5'!D205,'Pilot Injection'!X116,X141,X166,X191)</f>
        <v>16.996337485961725</v>
      </c>
      <c r="E116" s="5">
        <f>MIN('Main Injection'!E66+'CSP5'!E205,'Pilot Injection'!Y116,Y141,Y166,Y191)</f>
        <v>19.457275485961723</v>
      </c>
      <c r="F116" s="5">
        <f>MIN('Main Injection'!F66+'CSP5'!F205,'Pilot Injection'!Z116,Z141,Z166,Z191)</f>
        <v>19.574462485961725</v>
      </c>
      <c r="G116" s="5">
        <f>MIN('Main Injection'!G66+'CSP5'!G205,'Pilot Injection'!AA116,AA141,AA166,AA191)</f>
        <v>25.035353548461778</v>
      </c>
      <c r="H116" s="5">
        <f>MIN('Main Injection'!H66+'CSP5'!H205,'Pilot Injection'!AB116,AB141,AB166,AB191)</f>
        <v>35.905021632124331</v>
      </c>
      <c r="I116" s="5">
        <f>MIN('Main Injection'!I66+'CSP5'!I205,'Pilot Injection'!AC116,AC141,AC166,AC191)</f>
        <v>39.836083468749834</v>
      </c>
      <c r="J116" s="5">
        <f>MIN('Main Injection'!J66+'CSP5'!J205,'Pilot Injection'!AD116,AD141,AD166,AD191)</f>
        <v>48.603796889204425</v>
      </c>
      <c r="K116" s="5">
        <f>MIN('Main Injection'!K66+'CSP5'!K205,'Pilot Injection'!AE116,AE141,AE166,AE191)</f>
        <v>47.002044567972732</v>
      </c>
      <c r="L116" s="5">
        <f>MIN('Main Injection'!L66+'CSP5'!L205,'Pilot Injection'!AF116,AF141,AF166,AF191)</f>
        <v>46.738329751586946</v>
      </c>
      <c r="M116" s="5">
        <f>MIN('Main Injection'!M66+'CSP5'!M205,'Pilot Injection'!AG116,AG141,AG166,AG191)</f>
        <v>47.207079751586946</v>
      </c>
      <c r="N116" s="5">
        <f>MIN('Main Injection'!N66+'CSP5'!N205,'Pilot Injection'!AH116,AH141,AH166,AH191)</f>
        <v>45.918016751586947</v>
      </c>
      <c r="O116" s="5">
        <f>MIN('Main Injection'!O66+'CSP5'!O205,'Pilot Injection'!AI116,AI141,AI166,AI191)</f>
        <v>46.621141751586947</v>
      </c>
      <c r="P116" s="5">
        <f>MIN('Main Injection'!P66+'CSP5'!P205,'Pilot Injection'!AJ116,AJ141,AJ166,AJ191)</f>
        <v>47.324266751586947</v>
      </c>
      <c r="Q116" s="5">
        <f>MIN('Main Injection'!Q66+'CSP5'!Q205,'Pilot Injection'!AK116,AK141,AK166,AK191)</f>
        <v>48.847704751586946</v>
      </c>
      <c r="R116" s="5">
        <f>MIN('Main Injection'!R66+'CSP5'!R205,'Pilot Injection'!AL116,AL141,AL166,AL191)</f>
        <v>49.550829751586946</v>
      </c>
      <c r="S116" s="16">
        <f t="shared" si="54"/>
        <v>49.550829751586946</v>
      </c>
      <c r="U116" s="8">
        <f>'CSP5'!$A$180</f>
        <v>2200</v>
      </c>
      <c r="V116" s="16">
        <f t="shared" si="55"/>
        <v>69.726675570318008</v>
      </c>
      <c r="W116" s="5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69.726675570318008</v>
      </c>
      <c r="X116" s="5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69.726675570318008</v>
      </c>
      <c r="Y116" s="5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69.726675570318008</v>
      </c>
      <c r="Z116" s="5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69.726675570318022</v>
      </c>
      <c r="AA116" s="5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78.539189018531673</v>
      </c>
      <c r="AB116" s="5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105.2462608867215</v>
      </c>
      <c r="AC116" s="5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112.46502293047259</v>
      </c>
      <c r="AD116" s="5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115.007996726568</v>
      </c>
      <c r="AE116" s="5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115.007996726568</v>
      </c>
      <c r="AF116" s="5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115.007996726568</v>
      </c>
      <c r="AG116" s="5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182.10966117187502</v>
      </c>
      <c r="AH116" s="5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224.10972857187724</v>
      </c>
      <c r="AI116" s="5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224.10972857187718</v>
      </c>
      <c r="AJ116" s="5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224.10972857187744</v>
      </c>
      <c r="AK116" s="5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224.10972857187713</v>
      </c>
      <c r="AL116" s="5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224.10972857187713</v>
      </c>
      <c r="AM116" s="16">
        <f t="shared" si="56"/>
        <v>224.10972857187713</v>
      </c>
    </row>
    <row r="117" spans="1:39" s="5" customFormat="1" x14ac:dyDescent="0.25">
      <c r="A117" s="8">
        <f>'CSP5'!$A$181</f>
        <v>2400</v>
      </c>
      <c r="B117" s="16">
        <f t="shared" si="53"/>
        <v>15.472900485961725</v>
      </c>
      <c r="C117" s="5">
        <f>MIN('Main Injection'!C67+'CSP5'!C206,'Pilot Injection'!W117,W142,W167,W192)</f>
        <v>15.472900485961725</v>
      </c>
      <c r="D117" s="5">
        <f>MIN('Main Injection'!D67+'CSP5'!D206,'Pilot Injection'!X117,X142,X167,X192)</f>
        <v>14.066650485961725</v>
      </c>
      <c r="E117" s="5">
        <f>MIN('Main Injection'!E67+'CSP5'!E206,'Pilot Injection'!Y117,Y142,Y167,Y192)</f>
        <v>11.488524485961726</v>
      </c>
      <c r="F117" s="5">
        <f>MIN('Main Injection'!F67+'CSP5'!F206,'Pilot Injection'!Z117,Z142,Z167,Z192)</f>
        <v>11.019774485961724</v>
      </c>
      <c r="G117" s="5">
        <f>MIN('Main Injection'!G67+'CSP5'!G206,'Pilot Injection'!AA117,AA142,AA167,AA192)</f>
        <v>20.230665548461776</v>
      </c>
      <c r="H117" s="5">
        <f>MIN('Main Injection'!H67+'CSP5'!H206,'Pilot Injection'!AB117,AB142,AB167,AB192)</f>
        <v>30.397209632124326</v>
      </c>
      <c r="I117" s="5">
        <f>MIN('Main Injection'!I67+'CSP5'!I206,'Pilot Injection'!AC117,AC142,AC167,AC192)</f>
        <v>38.898583468749834</v>
      </c>
      <c r="J117" s="5">
        <f>MIN('Main Injection'!J67+'CSP5'!J206,'Pilot Injection'!AD117,AD142,AD167,AD192)</f>
        <v>45.929833468749834</v>
      </c>
      <c r="K117" s="5">
        <f>MIN('Main Injection'!K67+'CSP5'!K206,'Pilot Injection'!AE117,AE142,AE167,AE192)</f>
        <v>45.595794567972732</v>
      </c>
      <c r="L117" s="5">
        <f>MIN('Main Injection'!L67+'CSP5'!L206,'Pilot Injection'!AF117,AF142,AF167,AF192)</f>
        <v>45.800829751586946</v>
      </c>
      <c r="M117" s="5">
        <f>MIN('Main Injection'!M67+'CSP5'!M206,'Pilot Injection'!AG117,AG142,AG167,AG192)</f>
        <v>47.207079751586946</v>
      </c>
      <c r="N117" s="5">
        <f>MIN('Main Injection'!N67+'CSP5'!N206,'Pilot Injection'!AH117,AH142,AH167,AH192)</f>
        <v>45.449266751586947</v>
      </c>
      <c r="O117" s="5">
        <f>MIN('Main Injection'!O67+'CSP5'!O206,'Pilot Injection'!AI117,AI142,AI167,AI192)</f>
        <v>46.738328751586948</v>
      </c>
      <c r="P117" s="5">
        <f>MIN('Main Injection'!P67+'CSP5'!P206,'Pilot Injection'!AJ117,AJ142,AJ167,AJ192)</f>
        <v>47.793016751586947</v>
      </c>
      <c r="Q117" s="5">
        <f>MIN('Main Injection'!Q67+'CSP5'!Q206,'Pilot Injection'!AK117,AK142,AK167,AK192)</f>
        <v>49.199266751586947</v>
      </c>
      <c r="R117" s="5">
        <f>MIN('Main Injection'!R67+'CSP5'!R206,'Pilot Injection'!AL117,AL142,AL167,AL192)</f>
        <v>50.136766751586947</v>
      </c>
      <c r="S117" s="16">
        <f t="shared" si="54"/>
        <v>50.136766751586947</v>
      </c>
      <c r="U117" s="8">
        <f>'CSP5'!$A$181</f>
        <v>2400</v>
      </c>
      <c r="V117" s="16">
        <f t="shared" si="55"/>
        <v>69.726675570318008</v>
      </c>
      <c r="W117" s="5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69.726675570318008</v>
      </c>
      <c r="X117" s="5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69.726675570318008</v>
      </c>
      <c r="Y117" s="5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69.726675570318008</v>
      </c>
      <c r="Z117" s="5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69.726675570318008</v>
      </c>
      <c r="AA117" s="5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79.382939944423896</v>
      </c>
      <c r="AB117" s="5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107.5431394960965</v>
      </c>
      <c r="AC117" s="5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114.59783948203619</v>
      </c>
      <c r="AD117" s="5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117.633000851568</v>
      </c>
      <c r="AE117" s="5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117.633000851568</v>
      </c>
      <c r="AF117" s="5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117.633000851568</v>
      </c>
      <c r="AG117" s="5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182.10966117187502</v>
      </c>
      <c r="AH117" s="5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238.21912714375441</v>
      </c>
      <c r="AI117" s="5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238.21912714375435</v>
      </c>
      <c r="AJ117" s="5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238.21912714375446</v>
      </c>
      <c r="AK117" s="5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238.21912714375426</v>
      </c>
      <c r="AL117" s="5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238.21912714375426</v>
      </c>
      <c r="AM117" s="16">
        <f t="shared" si="56"/>
        <v>238.21912714375426</v>
      </c>
    </row>
    <row r="118" spans="1:39" s="5" customFormat="1" x14ac:dyDescent="0.25">
      <c r="A118" s="8">
        <f>'CSP5'!$A$182</f>
        <v>2600</v>
      </c>
      <c r="B118" s="16">
        <f t="shared" si="53"/>
        <v>14.418212485961725</v>
      </c>
      <c r="C118" s="5">
        <f>MIN('Main Injection'!C68+'CSP5'!C207,'Pilot Injection'!W118,W143,W168,W193)</f>
        <v>14.418212485961725</v>
      </c>
      <c r="D118" s="5">
        <f>MIN('Main Injection'!D68+'CSP5'!D207,'Pilot Injection'!X118,X143,X168,X193)</f>
        <v>13.011962485961725</v>
      </c>
      <c r="E118" s="5">
        <f>MIN('Main Injection'!E68+'CSP5'!E207,'Pilot Injection'!Y118,Y143,Y168,Y193)</f>
        <v>10.551024485961726</v>
      </c>
      <c r="F118" s="5">
        <f>MIN('Main Injection'!F68+'CSP5'!F207,'Pilot Injection'!Z118,Z143,Z168,Z193)</f>
        <v>10.785399485961724</v>
      </c>
      <c r="G118" s="5">
        <f>MIN('Main Injection'!G68+'CSP5'!G207,'Pilot Injection'!AA118,AA143,AA168,AA193)</f>
        <v>17.933836485961727</v>
      </c>
      <c r="H118" s="5">
        <f>MIN('Main Injection'!H68+'CSP5'!H207,'Pilot Injection'!AB118,AB143,AB168,AB193)</f>
        <v>30.212952128007181</v>
      </c>
      <c r="I118" s="5">
        <f>MIN('Main Injection'!I68+'CSP5'!I207,'Pilot Injection'!AC118,AC143,AC168,AC193)</f>
        <v>38.629103548461778</v>
      </c>
      <c r="J118" s="5">
        <f>MIN('Main Injection'!J68+'CSP5'!J207,'Pilot Injection'!AD118,AD143,AD168,AD193)</f>
        <v>46.427352385087282</v>
      </c>
      <c r="K118" s="5">
        <f>MIN('Main Injection'!K68+'CSP5'!K207,'Pilot Injection'!AE118,AE143,AE168,AE193)</f>
        <v>46.064544567972732</v>
      </c>
      <c r="L118" s="5">
        <f>MIN('Main Injection'!L68+'CSP5'!L207,'Pilot Injection'!AF118,AF143,AF168,AF193)</f>
        <v>46.738329751586946</v>
      </c>
      <c r="M118" s="5">
        <f>MIN('Main Injection'!M68+'CSP5'!M207,'Pilot Injection'!AG118,AG143,AG168,AG193)</f>
        <v>48.261766751586947</v>
      </c>
      <c r="N118" s="5">
        <f>MIN('Main Injection'!N68+'CSP5'!N207,'Pilot Injection'!AH118,AH143,AH168,AH193)</f>
        <v>47.089891751586947</v>
      </c>
      <c r="O118" s="5">
        <f>MIN('Main Injection'!O68+'CSP5'!O207,'Pilot Injection'!AI118,AI143,AI168,AI193)</f>
        <v>50.371141751586947</v>
      </c>
      <c r="P118" s="5">
        <f>MIN('Main Injection'!P68+'CSP5'!P207,'Pilot Injection'!AJ118,AJ143,AJ168,AJ193)</f>
        <v>52.128954751586946</v>
      </c>
      <c r="Q118" s="5">
        <f>MIN('Main Injection'!Q68+'CSP5'!Q207,'Pilot Injection'!AK118,AK143,AK168,AK193)</f>
        <v>54.589891751586947</v>
      </c>
      <c r="R118" s="5">
        <f>MIN('Main Injection'!R68+'CSP5'!R207,'Pilot Injection'!AL118,AL143,AL168,AL193)</f>
        <v>55.878954751586946</v>
      </c>
      <c r="S118" s="16">
        <f t="shared" si="54"/>
        <v>55.878954751586946</v>
      </c>
      <c r="U118" s="8">
        <f>'CSP5'!$A$182</f>
        <v>2600</v>
      </c>
      <c r="V118" s="16">
        <f t="shared" si="55"/>
        <v>69.726675570318008</v>
      </c>
      <c r="W118" s="5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69.726675570318008</v>
      </c>
      <c r="X118" s="5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69.726675570318008</v>
      </c>
      <c r="Y118" s="5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69.726675570318008</v>
      </c>
      <c r="Z118" s="5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69.726675570318022</v>
      </c>
      <c r="AA118" s="5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78.666420761324105</v>
      </c>
      <c r="AB118" s="5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106.69938817020366</v>
      </c>
      <c r="AC118" s="5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115.19549702121087</v>
      </c>
      <c r="AD118" s="5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118.00800144085373</v>
      </c>
      <c r="AE118" s="5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118.00800144085373</v>
      </c>
      <c r="AF118" s="5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118.0080014408537</v>
      </c>
      <c r="AG118" s="5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172.14870851897405</v>
      </c>
      <c r="AH118" s="5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245.273826429693</v>
      </c>
      <c r="AI118" s="5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245.2738264296932</v>
      </c>
      <c r="AJ118" s="5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245.2738264296934</v>
      </c>
      <c r="AK118" s="5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245.273826429693</v>
      </c>
      <c r="AL118" s="5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245.2738264296934</v>
      </c>
      <c r="AM118" s="16">
        <f t="shared" si="56"/>
        <v>245.2738264296934</v>
      </c>
    </row>
    <row r="119" spans="1:39" s="5" customFormat="1" x14ac:dyDescent="0.25">
      <c r="A119" s="8">
        <f>'CSP5'!$A$183</f>
        <v>2800</v>
      </c>
      <c r="B119" s="16">
        <f t="shared" si="53"/>
        <v>14.418212485961725</v>
      </c>
      <c r="C119" s="5">
        <f>MIN('Main Injection'!C69+'CSP5'!C208,'Pilot Injection'!W119,W144,W169,W194)</f>
        <v>14.418212485961725</v>
      </c>
      <c r="D119" s="5">
        <f>MIN('Main Injection'!D69+'CSP5'!D208,'Pilot Injection'!X119,X144,X169,X194)</f>
        <v>11.488524485961724</v>
      </c>
      <c r="E119" s="5">
        <f>MIN('Main Injection'!E69+'CSP5'!E208,'Pilot Injection'!Y119,Y144,Y169,Y194)</f>
        <v>9.7307114859617236</v>
      </c>
      <c r="F119" s="5">
        <f>MIN('Main Injection'!F69+'CSP5'!F208,'Pilot Injection'!Z119,Z144,Z169,Z194)</f>
        <v>11.722899485961724</v>
      </c>
      <c r="G119" s="5">
        <f>MIN('Main Injection'!G69+'CSP5'!G208,'Pilot Injection'!AA119,AA144,AA169,AA194)</f>
        <v>17.465086485961727</v>
      </c>
      <c r="H119" s="5">
        <f>MIN('Main Injection'!H69+'CSP5'!H208,'Pilot Injection'!AB119,AB144,AB169,AB194)</f>
        <v>30.824462485961725</v>
      </c>
      <c r="I119" s="5">
        <f>MIN('Main Injection'!I69+'CSP5'!I208,'Pilot Injection'!AC119,AC144,AC169,AC194)</f>
        <v>38.324462485961725</v>
      </c>
      <c r="J119" s="5">
        <f>MIN('Main Injection'!J69+'CSP5'!J208,'Pilot Injection'!AD119,AD144,AD169,AD194)</f>
        <v>45.685925906416315</v>
      </c>
      <c r="K119" s="5">
        <f>MIN('Main Injection'!K69+'CSP5'!K208,'Pilot Injection'!AE119,AE144,AE169,AE194)</f>
        <v>48.109474531249887</v>
      </c>
      <c r="L119" s="5">
        <f>MIN('Main Injection'!L69+'CSP5'!L208,'Pilot Injection'!AF119,AF144,AF169,AF194)</f>
        <v>48.109474531249887</v>
      </c>
      <c r="M119" s="5">
        <f>MIN('Main Injection'!M69+'CSP5'!M208,'Pilot Injection'!AG119,AG144,AG169,AG194)</f>
        <v>49.278381196502679</v>
      </c>
      <c r="N119" s="5">
        <f>MIN('Main Injection'!N69+'CSP5'!N208,'Pilot Injection'!AH119,AH144,AH169,AH194)</f>
        <v>48.730516751586947</v>
      </c>
      <c r="O119" s="5">
        <f>MIN('Main Injection'!O69+'CSP5'!O208,'Pilot Injection'!AI119,AI144,AI169,AI194)</f>
        <v>51.074266751586947</v>
      </c>
      <c r="P119" s="5">
        <f>MIN('Main Injection'!P69+'CSP5'!P208,'Pilot Injection'!AJ119,AJ144,AJ169,AJ194)</f>
        <v>53.769579751586946</v>
      </c>
      <c r="Q119" s="5">
        <f>MIN('Main Injection'!Q69+'CSP5'!Q208,'Pilot Injection'!AK119,AK144,AK169,AK194)</f>
        <v>56.230517751586945</v>
      </c>
      <c r="R119" s="5">
        <f>MIN('Main Injection'!R69+'CSP5'!R208,'Pilot Injection'!AL119,AL144,AL169,AL194)</f>
        <v>56.582079751586946</v>
      </c>
      <c r="S119" s="16">
        <f t="shared" si="54"/>
        <v>56.582079751586946</v>
      </c>
      <c r="U119" s="8">
        <f>'CSP5'!$A$183</f>
        <v>2800</v>
      </c>
      <c r="V119" s="16">
        <f t="shared" si="55"/>
        <v>69.726675570318008</v>
      </c>
      <c r="W119" s="5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69.726675570318008</v>
      </c>
      <c r="X119" s="5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69.726675570317994</v>
      </c>
      <c r="Y119" s="5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69.726675570318008</v>
      </c>
      <c r="Z119" s="5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69.726675570318008</v>
      </c>
      <c r="AA119" s="5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76.389631469232242</v>
      </c>
      <c r="AB119" s="5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102.71500690904293</v>
      </c>
      <c r="AC119" s="5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114.25799554799657</v>
      </c>
      <c r="AD119" s="5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116.13299849442514</v>
      </c>
      <c r="AE119" s="5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116.13299849442514</v>
      </c>
      <c r="AF119" s="5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116.13299849442514</v>
      </c>
      <c r="AG119" s="5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152.22680321317199</v>
      </c>
      <c r="AH119" s="5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245.273826429693</v>
      </c>
      <c r="AI119" s="5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245.27382642969286</v>
      </c>
      <c r="AJ119" s="5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245.2738264296928</v>
      </c>
      <c r="AK119" s="5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245.2738264296926</v>
      </c>
      <c r="AL119" s="5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245.2738264296926</v>
      </c>
      <c r="AM119" s="16">
        <f t="shared" si="56"/>
        <v>245.2738264296926</v>
      </c>
    </row>
    <row r="120" spans="1:39" s="5" customFormat="1" x14ac:dyDescent="0.25">
      <c r="A120" s="8">
        <f>'CSP5'!$A$184</f>
        <v>2900</v>
      </c>
      <c r="B120" s="16">
        <f t="shared" si="53"/>
        <v>9.6545663757931948</v>
      </c>
      <c r="C120" s="5">
        <f>MIN('Main Injection'!C70+'CSP5'!C209,'Pilot Injection'!W120,W145,W170,W195)</f>
        <v>9.6545663757931948</v>
      </c>
      <c r="D120" s="5">
        <f>MIN('Main Injection'!D70+'CSP5'!D209,'Pilot Injection'!X120,X145,X170,X195)</f>
        <v>10.592065375793196</v>
      </c>
      <c r="E120" s="5">
        <f>MIN('Main Injection'!E70+'CSP5'!E209,'Pilot Injection'!Y120,Y145,Y170,Y195)</f>
        <v>10.123315375793196</v>
      </c>
      <c r="F120" s="5">
        <f>MIN('Main Injection'!F70+'CSP5'!F209,'Pilot Injection'!Z120,Z145,Z170,Z195)</f>
        <v>14.215483263928018</v>
      </c>
      <c r="G120" s="5">
        <f>MIN('Main Injection'!G70+'CSP5'!G209,'Pilot Injection'!AA120,AA145,AA170,AA195)</f>
        <v>17.113524485961722</v>
      </c>
      <c r="H120" s="5">
        <f>MIN('Main Injection'!H70+'CSP5'!H209,'Pilot Injection'!AB120,AB145,AB170,AB195)</f>
        <v>25.902586485961727</v>
      </c>
      <c r="I120" s="5">
        <f>MIN('Main Injection'!I70+'CSP5'!I209,'Pilot Injection'!AC120,AC145,AC170,AC195)</f>
        <v>37.035399485961726</v>
      </c>
      <c r="J120" s="5">
        <f>MIN('Main Injection'!J70+'CSP5'!J209,'Pilot Injection'!AD120,AD145,AD170,AD195)</f>
        <v>40.305974696189026</v>
      </c>
      <c r="K120" s="5">
        <f>MIN('Main Injection'!K70+'CSP5'!K209,'Pilot Injection'!AE120,AE145,AE170,AE195)</f>
        <v>46.586036531249889</v>
      </c>
      <c r="L120" s="5">
        <f>MIN('Main Injection'!L70+'CSP5'!L209,'Pilot Injection'!AF120,AF145,AF170,AF195)</f>
        <v>46.586036531249889</v>
      </c>
      <c r="M120" s="5">
        <f>MIN('Main Injection'!M70+'CSP5'!M209,'Pilot Injection'!AG120,AG145,AG170,AG195)</f>
        <v>49.161194196502677</v>
      </c>
      <c r="N120" s="5">
        <f>MIN('Main Injection'!N70+'CSP5'!N209,'Pilot Injection'!AH120,AH145,AH170,AH195)</f>
        <v>50.253954751586946</v>
      </c>
      <c r="O120" s="5">
        <f>MIN('Main Injection'!O70+'CSP5'!O209,'Pilot Injection'!AI120,AI145,AI170,AI195)</f>
        <v>52.832079751586946</v>
      </c>
      <c r="P120" s="5">
        <f>MIN('Main Injection'!P70+'CSP5'!P209,'Pilot Injection'!AJ120,AJ145,AJ170,AJ195)</f>
        <v>56.113329751586946</v>
      </c>
      <c r="Q120" s="5">
        <f>MIN('Main Injection'!Q70+'CSP5'!Q209,'Pilot Injection'!AK120,AK145,AK170,AK195)</f>
        <v>58.574267751586945</v>
      </c>
      <c r="R120" s="5">
        <f>MIN('Main Injection'!R70+'CSP5'!R209,'Pilot Injection'!AL120,AL145,AL170,AL195)</f>
        <v>58.808642751586945</v>
      </c>
      <c r="S120" s="16">
        <f t="shared" si="54"/>
        <v>58.808642751586945</v>
      </c>
      <c r="U120" s="8">
        <f>'CSP5'!$A$184</f>
        <v>2900</v>
      </c>
      <c r="V120" s="16">
        <f t="shared" si="55"/>
        <v>69.726675570318008</v>
      </c>
      <c r="W120" s="5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69.726675570318008</v>
      </c>
      <c r="X120" s="5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69.726675570317994</v>
      </c>
      <c r="Y120" s="5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69.726675570317994</v>
      </c>
      <c r="Z120" s="5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69.726675570318022</v>
      </c>
      <c r="AA120" s="5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75.251236823186332</v>
      </c>
      <c r="AB120" s="5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100.72281627846259</v>
      </c>
      <c r="AC120" s="5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113.78924481138941</v>
      </c>
      <c r="AD120" s="5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115.19549702121087</v>
      </c>
      <c r="AE120" s="5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115.19549702121084</v>
      </c>
      <c r="AF120" s="5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115.19549702121087</v>
      </c>
      <c r="AG120" s="5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142.26585056027102</v>
      </c>
      <c r="AH120" s="5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245.273826429693</v>
      </c>
      <c r="AI120" s="5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245.273826429693</v>
      </c>
      <c r="AJ120" s="5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245.273826429693</v>
      </c>
      <c r="AK120" s="5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245.2738264296926</v>
      </c>
      <c r="AL120" s="5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245.273826429693</v>
      </c>
      <c r="AM120" s="16">
        <f t="shared" si="56"/>
        <v>245.273826429693</v>
      </c>
    </row>
    <row r="121" spans="1:39" s="5" customFormat="1" x14ac:dyDescent="0.25">
      <c r="A121" s="8">
        <f>'CSP5'!$A$185</f>
        <v>3000</v>
      </c>
      <c r="B121" s="16">
        <f t="shared" si="53"/>
        <v>10.750295265624667</v>
      </c>
      <c r="C121" s="5">
        <f>MIN('Main Injection'!C71+'CSP5'!C210,'Pilot Injection'!W121,W146,W171,W196)</f>
        <v>10.750295265624667</v>
      </c>
      <c r="D121" s="5">
        <f>MIN('Main Injection'!D71+'CSP5'!D210,'Pilot Injection'!X121,X146,X171,X196)</f>
        <v>11.804982265624666</v>
      </c>
      <c r="E121" s="5">
        <f>MIN('Main Injection'!E71+'CSP5'!E210,'Pilot Injection'!Y121,Y146,Y171,Y196)</f>
        <v>12.742482265624666</v>
      </c>
      <c r="F121" s="5">
        <f>MIN('Main Injection'!F71+'CSP5'!F210,'Pilot Injection'!Z121,Z146,Z171,Z196)</f>
        <v>11.551816041894313</v>
      </c>
      <c r="G121" s="5">
        <f>MIN('Main Injection'!G71+'CSP5'!G210,'Pilot Injection'!AA121,AA146,AA171,AA196)</f>
        <v>11.957274485961726</v>
      </c>
      <c r="H121" s="5">
        <f>MIN('Main Injection'!H71+'CSP5'!H210,'Pilot Injection'!AB121,AB146,AB171,AB196)</f>
        <v>20.043211485961724</v>
      </c>
      <c r="I121" s="5">
        <f>MIN('Main Injection'!I71+'CSP5'!I210,'Pilot Injection'!AC121,AC146,AC171,AC196)</f>
        <v>32.347899485961726</v>
      </c>
      <c r="J121" s="5">
        <f>MIN('Main Injection'!J71+'CSP5'!J210,'Pilot Injection'!AD121,AD146,AD171,AD196)</f>
        <v>39.379149485961726</v>
      </c>
      <c r="K121" s="5">
        <f>MIN('Main Injection'!K71+'CSP5'!K210,'Pilot Injection'!AE121,AE146,AE171,AE196)</f>
        <v>43.539161531249889</v>
      </c>
      <c r="L121" s="5">
        <f>MIN('Main Injection'!L71+'CSP5'!L210,'Pilot Injection'!AF121,AF146,AF171,AF196)</f>
        <v>44.125099531249887</v>
      </c>
      <c r="M121" s="5">
        <f>MIN('Main Injection'!M71+'CSP5'!M210,'Pilot Injection'!AG121,AG146,AG171,AG196)</f>
        <v>45.997131196502679</v>
      </c>
      <c r="N121" s="5">
        <f>MIN('Main Injection'!N71+'CSP5'!N210,'Pilot Injection'!AH121,AH146,AH171,AH196)</f>
        <v>50.371142751586945</v>
      </c>
      <c r="O121" s="5">
        <f>MIN('Main Injection'!O71+'CSP5'!O210,'Pilot Injection'!AI121,AI146,AI171,AI196)</f>
        <v>52.363329751586946</v>
      </c>
      <c r="P121" s="5">
        <f>MIN('Main Injection'!P71+'CSP5'!P210,'Pilot Injection'!AJ121,AJ146,AJ171,AJ196)</f>
        <v>54.589892751586945</v>
      </c>
      <c r="Q121" s="5">
        <f>MIN('Main Injection'!Q71+'CSP5'!Q210,'Pilot Injection'!AK121,AK146,AK171,AK196)</f>
        <v>59.863329751586946</v>
      </c>
      <c r="R121" s="5">
        <f>MIN('Main Injection'!R71+'CSP5'!R210,'Pilot Injection'!AL121,AL146,AL171,AL196)</f>
        <v>60.332079751586946</v>
      </c>
      <c r="S121" s="16">
        <f t="shared" si="54"/>
        <v>60.332079751586946</v>
      </c>
      <c r="U121" s="8">
        <f>'CSP5'!$A$185</f>
        <v>3000</v>
      </c>
      <c r="V121" s="16">
        <f t="shared" si="55"/>
        <v>69.726675570318008</v>
      </c>
      <c r="W121" s="5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69.726675570318008</v>
      </c>
      <c r="X121" s="5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69.726675570317994</v>
      </c>
      <c r="Y121" s="5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69.726675570318008</v>
      </c>
      <c r="Z121" s="5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69.726675570318008</v>
      </c>
      <c r="AA121" s="5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74.112842177140408</v>
      </c>
      <c r="AB121" s="5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98.730625647882206</v>
      </c>
      <c r="AC121" s="5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113.32049407478227</v>
      </c>
      <c r="AD121" s="5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114.25799554799657</v>
      </c>
      <c r="AE121" s="5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114.25799554799657</v>
      </c>
      <c r="AF121" s="5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114.25799554799654</v>
      </c>
      <c r="AG121" s="5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132.30489790736999</v>
      </c>
      <c r="AH121" s="5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245.273826429693</v>
      </c>
      <c r="AI121" s="5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245.273826429693</v>
      </c>
      <c r="AJ121" s="5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245.2738264296932</v>
      </c>
      <c r="AK121" s="5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245.273826429693</v>
      </c>
      <c r="AL121" s="5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245.2738264296934</v>
      </c>
      <c r="AM121" s="16">
        <f t="shared" si="56"/>
        <v>245.2738264296934</v>
      </c>
    </row>
    <row r="122" spans="1:39" s="5" customFormat="1" x14ac:dyDescent="0.25">
      <c r="A122" s="8">
        <f>'CSP5'!$A$186</f>
        <v>3200</v>
      </c>
      <c r="B122" s="16">
        <f t="shared" si="53"/>
        <v>16.726858265624667</v>
      </c>
      <c r="C122" s="5">
        <f>MIN('Main Injection'!C72+'CSP5'!C211,'Pilot Injection'!W122,W147,W172,W197)</f>
        <v>16.726858265624667</v>
      </c>
      <c r="D122" s="5">
        <f>MIN('Main Injection'!D72+'CSP5'!D211,'Pilot Injection'!X122,X147,X172,X197)</f>
        <v>14.851857265624666</v>
      </c>
      <c r="E122" s="5">
        <f>MIN('Main Injection'!E72+'CSP5'!E211,'Pilot Injection'!Y122,Y147,Y172,Y197)</f>
        <v>13.797170265624667</v>
      </c>
      <c r="F122" s="5">
        <f>MIN('Main Injection'!F72+'CSP5'!F211,'Pilot Injection'!Z122,Z147,Z172,Z197)</f>
        <v>12.742482265624666</v>
      </c>
      <c r="G122" s="5">
        <f>MIN('Main Injection'!G72+'CSP5'!G211,'Pilot Injection'!AA122,AA147,AA172,AA197)</f>
        <v>11.804982265624666</v>
      </c>
      <c r="H122" s="5">
        <f>MIN('Main Injection'!H72+'CSP5'!H211,'Pilot Injection'!AB122,AB147,AB172,AB197)</f>
        <v>14.851857265624664</v>
      </c>
      <c r="I122" s="5">
        <f>MIN('Main Injection'!I72+'CSP5'!I211,'Pilot Injection'!AC122,AC147,AC172,AC197)</f>
        <v>21.883107265624666</v>
      </c>
      <c r="J122" s="5">
        <f>MIN('Main Injection'!J72+'CSP5'!J211,'Pilot Injection'!AD122,AD147,AD172,AD197)</f>
        <v>31.684332008544565</v>
      </c>
      <c r="K122" s="5">
        <f>MIN('Main Injection'!K72+'CSP5'!K211,'Pilot Injection'!AE122,AE147,AE172,AE197)</f>
        <v>37.592016160176414</v>
      </c>
      <c r="L122" s="5">
        <f>MIN('Main Injection'!L72+'CSP5'!L211,'Pilot Injection'!AF122,AF147,AF172,AF197)</f>
        <v>37.093849531249887</v>
      </c>
      <c r="M122" s="5">
        <f>MIN('Main Injection'!M72+'CSP5'!M211,'Pilot Injection'!AG122,AG147,AG172,AG197)</f>
        <v>33.458069196502677</v>
      </c>
      <c r="N122" s="5">
        <f>MIN('Main Injection'!N72+'CSP5'!N211,'Pilot Injection'!AH122,AH147,AH172,AH197)</f>
        <v>37.011766751586947</v>
      </c>
      <c r="O122" s="5">
        <f>MIN('Main Injection'!O72+'CSP5'!O211,'Pilot Injection'!AI122,AI147,AI172,AI197)</f>
        <v>37.480517751586945</v>
      </c>
      <c r="P122" s="5">
        <f>MIN('Main Injection'!P72+'CSP5'!P211,'Pilot Injection'!AJ122,AJ147,AJ172,AJ197)</f>
        <v>37.949267751586945</v>
      </c>
      <c r="Q122" s="5">
        <f>MIN('Main Injection'!Q72+'CSP5'!Q211,'Pilot Injection'!AK122,AK147,AK172,AK197)</f>
        <v>42.050829751586946</v>
      </c>
      <c r="R122" s="5">
        <f>MIN('Main Injection'!R72+'CSP5'!R211,'Pilot Injection'!AL122,AL147,AL172,AL197)</f>
        <v>44.980516751586947</v>
      </c>
      <c r="S122" s="16">
        <f t="shared" si="54"/>
        <v>44.980516751586947</v>
      </c>
      <c r="U122" s="8">
        <f>'CSP5'!$A$186</f>
        <v>3200</v>
      </c>
      <c r="V122" s="16">
        <f t="shared" si="55"/>
        <v>69.726675570318008</v>
      </c>
      <c r="W122" s="5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69.726675570318008</v>
      </c>
      <c r="X122" s="5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69.726675570317994</v>
      </c>
      <c r="Y122" s="5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69.726675570318008</v>
      </c>
      <c r="Z122" s="5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69.726675570318008</v>
      </c>
      <c r="AA122" s="5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71.836052885048588</v>
      </c>
      <c r="AB122" s="5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94.7462443867215</v>
      </c>
      <c r="AC122" s="5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112.38299260156801</v>
      </c>
      <c r="AD122" s="5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112.38299260156801</v>
      </c>
      <c r="AE122" s="5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112.38299260156801</v>
      </c>
      <c r="AF122" s="5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112.38299260156801</v>
      </c>
      <c r="AG122" s="5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112.38299260156801</v>
      </c>
      <c r="AH122" s="5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245.273826429693</v>
      </c>
      <c r="AI122" s="5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245.273826429693</v>
      </c>
      <c r="AJ122" s="5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245.273826429693</v>
      </c>
      <c r="AK122" s="5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245.2738264296934</v>
      </c>
      <c r="AL122" s="5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245.2738264296926</v>
      </c>
      <c r="AM122" s="16">
        <f t="shared" si="56"/>
        <v>245.2738264296926</v>
      </c>
    </row>
    <row r="123" spans="1:39" s="5" customFormat="1" x14ac:dyDescent="0.25">
      <c r="A123" s="8">
        <f>'CSP5'!$A$187</f>
        <v>3300</v>
      </c>
      <c r="B123" s="16">
        <f t="shared" si="53"/>
        <v>16.726858265624667</v>
      </c>
      <c r="C123" s="5">
        <f>MIN('Main Injection'!C73+'CSP5'!C212,'Pilot Injection'!W123,W148,W173,W198)</f>
        <v>16.726858265624667</v>
      </c>
      <c r="D123" s="5">
        <f>MIN('Main Injection'!D73+'CSP5'!D212,'Pilot Injection'!X123,X148,X173,X198)</f>
        <v>14.85185726562467</v>
      </c>
      <c r="E123" s="5">
        <f>MIN('Main Injection'!E73+'CSP5'!E212,'Pilot Injection'!Y123,Y148,Y173,Y198)</f>
        <v>13.797170265624676</v>
      </c>
      <c r="F123" s="5">
        <f>MIN('Main Injection'!F73+'CSP5'!F212,'Pilot Injection'!Z123,Z148,Z173,Z198)</f>
        <v>12.742482265624659</v>
      </c>
      <c r="G123" s="5">
        <f>MIN('Main Injection'!G73+'CSP5'!G212,'Pilot Injection'!AA123,AA148,AA173,AA198)</f>
        <v>11.804982265624648</v>
      </c>
      <c r="H123" s="5">
        <f>MIN('Main Injection'!H73+'CSP5'!H212,'Pilot Injection'!AB123,AB148,AB173,AB198)</f>
        <v>13.914357265624664</v>
      </c>
      <c r="I123" s="5">
        <f>MIN('Main Injection'!I73+'CSP5'!I212,'Pilot Injection'!AC123,AC148,AC173,AC198)</f>
        <v>20.828419265624667</v>
      </c>
      <c r="J123" s="5">
        <f>MIN('Main Injection'!J73+'CSP5'!J212,'Pilot Injection'!AD123,AD148,AD173,AD198)</f>
        <v>30.395270008544585</v>
      </c>
      <c r="K123" s="5">
        <f>MIN('Main Injection'!K73+'CSP5'!K212,'Pilot Injection'!AE123,AE148,AE173,AE198)</f>
        <v>37.357641160176428</v>
      </c>
      <c r="L123" s="5">
        <f>MIN('Main Injection'!L73+'CSP5'!L212,'Pilot Injection'!AF123,AF148,AF173,AF198)</f>
        <v>32.171974531249887</v>
      </c>
      <c r="M123" s="5">
        <f>MIN('Main Injection'!M73+'CSP5'!M212,'Pilot Injection'!AG123,AG148,AG173,AG198)</f>
        <v>33.340881196502679</v>
      </c>
      <c r="N123" s="5">
        <f>MIN('Main Injection'!N73+'CSP5'!N212,'Pilot Injection'!AH123,AH148,AH173,AH198)</f>
        <v>33.378954751586946</v>
      </c>
      <c r="O123" s="5">
        <f>MIN('Main Injection'!O73+'CSP5'!O212,'Pilot Injection'!AI123,AI148,AI173,AI198)</f>
        <v>33.26176775158693</v>
      </c>
      <c r="P123" s="5">
        <f>MIN('Main Injection'!P73+'CSP5'!P212,'Pilot Injection'!AJ123,AJ148,AJ173,AJ198)</f>
        <v>33.26176775158693</v>
      </c>
      <c r="Q123" s="5">
        <f>MIN('Main Injection'!Q73+'CSP5'!Q212,'Pilot Injection'!AK123,AK148,AK173,AK198)</f>
        <v>35.839891751586926</v>
      </c>
      <c r="R123" s="5">
        <f>MIN('Main Injection'!R73+'CSP5'!R212,'Pilot Injection'!AL123,AL148,AL173,AL198)</f>
        <v>37.363329751586861</v>
      </c>
      <c r="S123" s="16">
        <f t="shared" si="54"/>
        <v>37.363329751586861</v>
      </c>
      <c r="U123" s="8">
        <f>'CSP5'!$A$187</f>
        <v>3300</v>
      </c>
      <c r="V123" s="16">
        <f t="shared" si="55"/>
        <v>69.726675570318392</v>
      </c>
      <c r="W123" s="5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69.726675570318392</v>
      </c>
      <c r="X123" s="5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69.726675570318392</v>
      </c>
      <c r="Y123" s="5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69.726675570317994</v>
      </c>
      <c r="Z123" s="5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69.726675570317596</v>
      </c>
      <c r="AA123" s="5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71.836052885047494</v>
      </c>
      <c r="AB123" s="5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94.746244386721301</v>
      </c>
      <c r="AC123" s="5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112.38299260156761</v>
      </c>
      <c r="AD123" s="5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112.38299260156761</v>
      </c>
      <c r="AE123" s="5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112.38299260156761</v>
      </c>
      <c r="AF123" s="5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112.3829926015696</v>
      </c>
      <c r="AG123" s="5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112.38299260156761</v>
      </c>
      <c r="AH123" s="5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245.27382642969101</v>
      </c>
      <c r="AI123" s="5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245.27382642970693</v>
      </c>
      <c r="AJ123" s="5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245.2738264296942</v>
      </c>
      <c r="AK123" s="5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245.27382642971966</v>
      </c>
      <c r="AL123" s="5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245.27382642971966</v>
      </c>
      <c r="AM123" s="16">
        <f t="shared" si="56"/>
        <v>245.27382642971966</v>
      </c>
    </row>
    <row r="124" spans="1:39" s="5" customFormat="1" x14ac:dyDescent="0.25">
      <c r="A124" s="8">
        <f>'CSP5'!$A$188</f>
        <v>3500</v>
      </c>
      <c r="B124" s="16">
        <f t="shared" si="53"/>
        <v>16.726858265624667</v>
      </c>
      <c r="C124" s="5">
        <f>MIN('Main Injection'!C74+'CSP5'!C213,'Pilot Injection'!W124,W149,W174,W199)</f>
        <v>16.726858265624667</v>
      </c>
      <c r="D124" s="5">
        <f>MIN('Main Injection'!D74+'CSP5'!D213,'Pilot Injection'!X124,X149,X174,X199)</f>
        <v>14.851857265624615</v>
      </c>
      <c r="E124" s="5">
        <f>MIN('Main Injection'!E74+'CSP5'!E213,'Pilot Injection'!Y124,Y149,Y174,Y199)</f>
        <v>13.797170265624649</v>
      </c>
      <c r="F124" s="5">
        <f>MIN('Main Injection'!F74+'CSP5'!F213,'Pilot Injection'!Z124,Z149,Z174,Z199)</f>
        <v>12.742482265624632</v>
      </c>
      <c r="G124" s="5">
        <f>MIN('Main Injection'!G74+'CSP5'!G213,'Pilot Injection'!AA124,AA149,AA174,AA199)</f>
        <v>11.804982265624666</v>
      </c>
      <c r="H124" s="5">
        <f>MIN('Main Injection'!H74+'CSP5'!H213,'Pilot Injection'!AB124,AB149,AB174,AB199)</f>
        <v>12.976857265624599</v>
      </c>
      <c r="I124" s="5">
        <f>MIN('Main Injection'!I74+'CSP5'!I213,'Pilot Injection'!AC124,AC149,AC174,AC199)</f>
        <v>20.008107265624666</v>
      </c>
      <c r="J124" s="5">
        <f>MIN('Main Injection'!J74+'CSP5'!J213,'Pilot Injection'!AD124,AD149,AD174,AD199)</f>
        <v>29.574958008544566</v>
      </c>
      <c r="K124" s="5">
        <f>MIN('Main Injection'!K74+'CSP5'!K213,'Pilot Injection'!AE124,AE149,AE174,AE199)</f>
        <v>37.474829160176391</v>
      </c>
      <c r="L124" s="5">
        <f>MIN('Main Injection'!L74+'CSP5'!L213,'Pilot Injection'!AF124,AF149,AF174,AF199)</f>
        <v>32.289162531249886</v>
      </c>
      <c r="M124" s="5">
        <f>MIN('Main Injection'!M74+'CSP5'!M213,'Pilot Injection'!AG124,AG149,AG174,AG199)</f>
        <v>33.340881196502686</v>
      </c>
      <c r="N124" s="5">
        <f>MIN('Main Injection'!N74+'CSP5'!N213,'Pilot Injection'!AH124,AH149,AH174,AH199)</f>
        <v>33.378954751586932</v>
      </c>
      <c r="O124" s="5">
        <f>MIN('Main Injection'!O74+'CSP5'!O213,'Pilot Injection'!AI124,AI149,AI174,AI199)</f>
        <v>33.261767751586859</v>
      </c>
      <c r="P124" s="5">
        <f>MIN('Main Injection'!P74+'CSP5'!P213,'Pilot Injection'!AJ124,AJ149,AJ174,AJ199)</f>
        <v>33.261767751586994</v>
      </c>
      <c r="Q124" s="5">
        <f>MIN('Main Injection'!Q74+'CSP5'!Q213,'Pilot Injection'!AK124,AK149,AK174,AK199)</f>
        <v>35.839891751586727</v>
      </c>
      <c r="R124" s="5">
        <f>MIN('Main Injection'!R74+'CSP5'!R213,'Pilot Injection'!AL124,AL149,AL174,AL199)</f>
        <v>37.363329751586996</v>
      </c>
      <c r="S124" s="16">
        <f t="shared" si="54"/>
        <v>37.363329751586996</v>
      </c>
      <c r="U124" s="8">
        <f>'CSP5'!$A$188</f>
        <v>3500</v>
      </c>
      <c r="V124" s="16">
        <f t="shared" si="55"/>
        <v>69.726675570319188</v>
      </c>
      <c r="W124" s="5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69.726675570319188</v>
      </c>
      <c r="X124" s="5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69.726675570319188</v>
      </c>
      <c r="Y124" s="5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69.726675570311627</v>
      </c>
      <c r="Z124" s="5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69.726675570322371</v>
      </c>
      <c r="AA124" s="5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71.836052885043514</v>
      </c>
      <c r="AB124" s="5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94.746244386722097</v>
      </c>
      <c r="AC124" s="5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112.3829926015692</v>
      </c>
      <c r="AD124" s="5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112.38299260156602</v>
      </c>
      <c r="AE124" s="5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112.3829926015692</v>
      </c>
      <c r="AF124" s="5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112.38299260156522</v>
      </c>
      <c r="AG124" s="5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112.3829926015692</v>
      </c>
      <c r="AH124" s="5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245.2738264296942</v>
      </c>
      <c r="AI124" s="5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245.27382642971966</v>
      </c>
      <c r="AJ124" s="5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245.27382642982153</v>
      </c>
      <c r="AK124" s="5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245.27382642971966</v>
      </c>
      <c r="AL124" s="5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245.27382642992339</v>
      </c>
      <c r="AM124" s="16">
        <f t="shared" si="56"/>
        <v>245.27382642992339</v>
      </c>
    </row>
    <row r="125" spans="1:39" s="5" customFormat="1" x14ac:dyDescent="0.25">
      <c r="A125" s="16">
        <f>'CSP5'!$A$189</f>
        <v>3501</v>
      </c>
      <c r="B125" s="16">
        <f>B124</f>
        <v>16.726858265624667</v>
      </c>
      <c r="C125" s="16">
        <f t="shared" ref="C125:S125" si="57">C124</f>
        <v>16.726858265624667</v>
      </c>
      <c r="D125" s="16">
        <f t="shared" si="57"/>
        <v>14.851857265624615</v>
      </c>
      <c r="E125" s="16">
        <f t="shared" si="57"/>
        <v>13.797170265624649</v>
      </c>
      <c r="F125" s="16">
        <f t="shared" si="57"/>
        <v>12.742482265624632</v>
      </c>
      <c r="G125" s="16">
        <f t="shared" si="57"/>
        <v>11.804982265624666</v>
      </c>
      <c r="H125" s="16">
        <f t="shared" si="57"/>
        <v>12.976857265624599</v>
      </c>
      <c r="I125" s="16">
        <f t="shared" si="57"/>
        <v>20.008107265624666</v>
      </c>
      <c r="J125" s="16">
        <f t="shared" si="57"/>
        <v>29.574958008544566</v>
      </c>
      <c r="K125" s="16">
        <f t="shared" si="57"/>
        <v>37.474829160176391</v>
      </c>
      <c r="L125" s="16">
        <f t="shared" si="57"/>
        <v>32.289162531249886</v>
      </c>
      <c r="M125" s="16">
        <f t="shared" si="57"/>
        <v>33.340881196502686</v>
      </c>
      <c r="N125" s="16">
        <f t="shared" si="57"/>
        <v>33.378954751586932</v>
      </c>
      <c r="O125" s="16">
        <f t="shared" si="57"/>
        <v>33.261767751586859</v>
      </c>
      <c r="P125" s="16">
        <f t="shared" si="57"/>
        <v>33.261767751586994</v>
      </c>
      <c r="Q125" s="16">
        <f t="shared" si="57"/>
        <v>35.839891751586727</v>
      </c>
      <c r="R125" s="16">
        <f t="shared" si="57"/>
        <v>37.363329751586996</v>
      </c>
      <c r="S125" s="16">
        <f t="shared" si="57"/>
        <v>37.363329751586996</v>
      </c>
      <c r="U125" s="16">
        <f>'CSP5'!$A$189</f>
        <v>3501</v>
      </c>
      <c r="V125" s="16">
        <f>V124</f>
        <v>69.726675570319188</v>
      </c>
      <c r="W125" s="16">
        <f t="shared" ref="W125:AM125" si="58">W124</f>
        <v>69.726675570319188</v>
      </c>
      <c r="X125" s="16">
        <f t="shared" si="58"/>
        <v>69.726675570319188</v>
      </c>
      <c r="Y125" s="16">
        <f t="shared" si="58"/>
        <v>69.726675570311627</v>
      </c>
      <c r="Z125" s="16">
        <f t="shared" si="58"/>
        <v>69.726675570322371</v>
      </c>
      <c r="AA125" s="16">
        <f t="shared" si="58"/>
        <v>71.836052885043514</v>
      </c>
      <c r="AB125" s="16">
        <f t="shared" si="58"/>
        <v>94.746244386722097</v>
      </c>
      <c r="AC125" s="16">
        <f t="shared" si="58"/>
        <v>112.3829926015692</v>
      </c>
      <c r="AD125" s="16">
        <f t="shared" si="58"/>
        <v>112.38299260156602</v>
      </c>
      <c r="AE125" s="16">
        <f t="shared" si="58"/>
        <v>112.3829926015692</v>
      </c>
      <c r="AF125" s="16">
        <f t="shared" si="58"/>
        <v>112.38299260156522</v>
      </c>
      <c r="AG125" s="16">
        <f t="shared" si="58"/>
        <v>112.3829926015692</v>
      </c>
      <c r="AH125" s="16">
        <f t="shared" si="58"/>
        <v>245.2738264296942</v>
      </c>
      <c r="AI125" s="16">
        <f t="shared" si="58"/>
        <v>245.27382642971966</v>
      </c>
      <c r="AJ125" s="16">
        <f t="shared" si="58"/>
        <v>245.27382642982153</v>
      </c>
      <c r="AK125" s="16">
        <f t="shared" si="58"/>
        <v>245.27382642971966</v>
      </c>
      <c r="AL125" s="16">
        <f t="shared" si="58"/>
        <v>245.27382642992339</v>
      </c>
      <c r="AM125" s="16">
        <f t="shared" si="58"/>
        <v>245.27382642992339</v>
      </c>
    </row>
    <row r="127" spans="1:39" x14ac:dyDescent="0.25">
      <c r="A127" s="17"/>
      <c r="B127" s="51" t="s">
        <v>1144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U127" s="17"/>
      <c r="V127" s="51" t="s">
        <v>1184</v>
      </c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13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13">
        <f>'CSP5'!$S$168</f>
        <v>141</v>
      </c>
      <c r="U129" s="3" t="str">
        <f>'CSP5'!$A$168</f>
        <v>RPM</v>
      </c>
      <c r="V129" s="13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13">
        <f>'CSP5'!$S$168</f>
        <v>141</v>
      </c>
    </row>
    <row r="130" spans="1:39" s="5" customFormat="1" x14ac:dyDescent="0.25">
      <c r="A130" s="16">
        <f>'CSP5'!$A$169</f>
        <v>619</v>
      </c>
      <c r="B130" s="16">
        <f>B131</f>
        <v>0</v>
      </c>
      <c r="C130" s="16">
        <f t="shared" ref="C130:S130" si="59">C131</f>
        <v>0</v>
      </c>
      <c r="D130" s="16">
        <f t="shared" si="59"/>
        <v>0</v>
      </c>
      <c r="E130" s="16">
        <f t="shared" si="59"/>
        <v>0</v>
      </c>
      <c r="F130" s="16">
        <f t="shared" si="59"/>
        <v>0</v>
      </c>
      <c r="G130" s="16">
        <f t="shared" si="59"/>
        <v>0</v>
      </c>
      <c r="H130" s="16">
        <f t="shared" si="59"/>
        <v>0</v>
      </c>
      <c r="I130" s="16">
        <f t="shared" si="59"/>
        <v>0</v>
      </c>
      <c r="J130" s="16">
        <f t="shared" si="59"/>
        <v>0</v>
      </c>
      <c r="K130" s="16">
        <f t="shared" si="59"/>
        <v>0</v>
      </c>
      <c r="L130" s="16">
        <f t="shared" si="59"/>
        <v>0</v>
      </c>
      <c r="M130" s="16">
        <f t="shared" si="59"/>
        <v>0</v>
      </c>
      <c r="N130" s="16">
        <f t="shared" si="59"/>
        <v>0</v>
      </c>
      <c r="O130" s="16">
        <f t="shared" si="59"/>
        <v>0</v>
      </c>
      <c r="P130" s="16">
        <f t="shared" si="59"/>
        <v>0</v>
      </c>
      <c r="Q130" s="16">
        <f t="shared" si="59"/>
        <v>0</v>
      </c>
      <c r="R130" s="16">
        <f t="shared" si="59"/>
        <v>0</v>
      </c>
      <c r="S130" s="16">
        <f t="shared" si="59"/>
        <v>0</v>
      </c>
      <c r="U130" s="16">
        <f>'CSP5'!$A$169</f>
        <v>619</v>
      </c>
      <c r="V130" s="16">
        <f>V131</f>
        <v>179.39942107029131</v>
      </c>
      <c r="W130" s="16">
        <f t="shared" ref="W130:AM130" si="60">W131</f>
        <v>179.39942107029131</v>
      </c>
      <c r="X130" s="16">
        <f t="shared" si="60"/>
        <v>179.39942107028858</v>
      </c>
      <c r="Y130" s="16">
        <f t="shared" si="60"/>
        <v>179.39942107029131</v>
      </c>
      <c r="Z130" s="16">
        <f t="shared" si="60"/>
        <v>179.39942107028961</v>
      </c>
      <c r="AA130" s="16">
        <f t="shared" si="60"/>
        <v>179.39942107028858</v>
      </c>
      <c r="AB130" s="16">
        <f t="shared" si="60"/>
        <v>179.39942107028995</v>
      </c>
      <c r="AC130" s="16">
        <f t="shared" si="60"/>
        <v>179.39942107028858</v>
      </c>
      <c r="AD130" s="16">
        <f t="shared" si="60"/>
        <v>179.39942107029131</v>
      </c>
      <c r="AE130" s="16">
        <f t="shared" si="60"/>
        <v>179.39942107029063</v>
      </c>
      <c r="AF130" s="16">
        <f t="shared" si="60"/>
        <v>179.39942107028995</v>
      </c>
      <c r="AG130" s="16">
        <f t="shared" si="60"/>
        <v>179.39942107028995</v>
      </c>
      <c r="AH130" s="16">
        <f t="shared" si="60"/>
        <v>179.39942107029947</v>
      </c>
      <c r="AI130" s="16">
        <f t="shared" si="60"/>
        <v>179.39942107025595</v>
      </c>
      <c r="AJ130" s="16">
        <f t="shared" si="60"/>
        <v>179.3994210702777</v>
      </c>
      <c r="AK130" s="16">
        <f t="shared" si="60"/>
        <v>179.3994210702777</v>
      </c>
      <c r="AL130" s="16">
        <f t="shared" si="60"/>
        <v>179.39942107032121</v>
      </c>
      <c r="AM130" s="16">
        <f t="shared" si="60"/>
        <v>179.39942107032121</v>
      </c>
    </row>
    <row r="131" spans="1:39" s="5" customFormat="1" x14ac:dyDescent="0.25">
      <c r="A131" s="8">
        <f>'CSP5'!$A$170</f>
        <v>620</v>
      </c>
      <c r="B131" s="16">
        <f>C131</f>
        <v>0</v>
      </c>
      <c r="C131" s="5">
        <f>C106-('Main Injection'!C56+'CSP5'!C195)</f>
        <v>0</v>
      </c>
      <c r="D131" s="5">
        <f>D106-('Main Injection'!D56+'CSP5'!D195)</f>
        <v>0</v>
      </c>
      <c r="E131" s="5">
        <f>E106-('Main Injection'!E56+'CSP5'!E195)</f>
        <v>0</v>
      </c>
      <c r="F131" s="5">
        <f>F106-('Main Injection'!F56+'CSP5'!F195)</f>
        <v>0</v>
      </c>
      <c r="G131" s="5">
        <f>G106-('Main Injection'!G56+'CSP5'!G195)</f>
        <v>0</v>
      </c>
      <c r="H131" s="5">
        <f>H106-('Main Injection'!H56+'CSP5'!H195)</f>
        <v>0</v>
      </c>
      <c r="I131" s="5">
        <f>I106-('Main Injection'!I56+'CSP5'!I195)</f>
        <v>0</v>
      </c>
      <c r="J131" s="5">
        <f>J106-('Main Injection'!J56+'CSP5'!J195)</f>
        <v>0</v>
      </c>
      <c r="K131" s="5">
        <f>K106-('Main Injection'!K56+'CSP5'!K195)</f>
        <v>0</v>
      </c>
      <c r="L131" s="5">
        <f>L106-('Main Injection'!L56+'CSP5'!L195)</f>
        <v>0</v>
      </c>
      <c r="M131" s="5">
        <f>M106-('Main Injection'!M56+'CSP5'!M195)</f>
        <v>0</v>
      </c>
      <c r="N131" s="5">
        <f>N106-('Main Injection'!N56+'CSP5'!N195)</f>
        <v>0</v>
      </c>
      <c r="O131" s="5">
        <f>O106-('Main Injection'!O56+'CSP5'!O195)</f>
        <v>0</v>
      </c>
      <c r="P131" s="5">
        <f>P106-('Main Injection'!P56+'CSP5'!P195)</f>
        <v>0</v>
      </c>
      <c r="Q131" s="5">
        <f>Q106-('Main Injection'!Q56+'CSP5'!Q195)</f>
        <v>0</v>
      </c>
      <c r="R131" s="5">
        <f>R106-('Main Injection'!R56+'CSP5'!R195)</f>
        <v>0</v>
      </c>
      <c r="S131" s="16">
        <f>R131</f>
        <v>0</v>
      </c>
      <c r="U131" s="8">
        <f>'CSP5'!$A$170</f>
        <v>620</v>
      </c>
      <c r="V131" s="16">
        <f>W131</f>
        <v>179.39942107029131</v>
      </c>
      <c r="W131" s="5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179.39942107029131</v>
      </c>
      <c r="X131" s="5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179.39942107028858</v>
      </c>
      <c r="Y131" s="5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179.39942107029131</v>
      </c>
      <c r="Z131" s="5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179.39942107028961</v>
      </c>
      <c r="AA131" s="5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179.39942107028858</v>
      </c>
      <c r="AB131" s="5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179.39942107028995</v>
      </c>
      <c r="AC131" s="5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179.39942107028858</v>
      </c>
      <c r="AD131" s="5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179.39942107029131</v>
      </c>
      <c r="AE131" s="5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179.39942107029063</v>
      </c>
      <c r="AF131" s="5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179.39942107028995</v>
      </c>
      <c r="AG131" s="5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179.39942107028995</v>
      </c>
      <c r="AH131" s="5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179.39942107029947</v>
      </c>
      <c r="AI131" s="5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179.39942107025595</v>
      </c>
      <c r="AJ131" s="5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179.3994210702777</v>
      </c>
      <c r="AK131" s="5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179.3994210702777</v>
      </c>
      <c r="AL131" s="5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179.39942107032121</v>
      </c>
      <c r="AM131" s="16">
        <f>AL131</f>
        <v>179.39942107032121</v>
      </c>
    </row>
    <row r="132" spans="1:39" s="5" customFormat="1" x14ac:dyDescent="0.25">
      <c r="A132" s="8">
        <f>'CSP5'!$A$171</f>
        <v>650</v>
      </c>
      <c r="B132" s="16">
        <f t="shared" ref="B132:B149" si="61">C132</f>
        <v>0</v>
      </c>
      <c r="C132" s="5">
        <f>C107-('Main Injection'!C57+'CSP5'!C196)</f>
        <v>0</v>
      </c>
      <c r="D132" s="5">
        <f>D107-('Main Injection'!D57+'CSP5'!D196)</f>
        <v>0</v>
      </c>
      <c r="E132" s="5">
        <f>E107-('Main Injection'!E57+'CSP5'!E196)</f>
        <v>0</v>
      </c>
      <c r="F132" s="5">
        <f>F107-('Main Injection'!F57+'CSP5'!F196)</f>
        <v>0</v>
      </c>
      <c r="G132" s="5">
        <f>G107-('Main Injection'!G57+'CSP5'!G196)</f>
        <v>0</v>
      </c>
      <c r="H132" s="5">
        <f>H107-('Main Injection'!H57+'CSP5'!H196)</f>
        <v>0</v>
      </c>
      <c r="I132" s="5">
        <f>I107-('Main Injection'!I57+'CSP5'!I196)</f>
        <v>0</v>
      </c>
      <c r="J132" s="5">
        <f>J107-('Main Injection'!J57+'CSP5'!J196)</f>
        <v>0</v>
      </c>
      <c r="K132" s="5">
        <f>K107-('Main Injection'!K57+'CSP5'!K196)</f>
        <v>0</v>
      </c>
      <c r="L132" s="5">
        <f>L107-('Main Injection'!L57+'CSP5'!L196)</f>
        <v>0</v>
      </c>
      <c r="M132" s="5">
        <f>M107-('Main Injection'!M57+'CSP5'!M196)</f>
        <v>0</v>
      </c>
      <c r="N132" s="5">
        <f>N107-('Main Injection'!N57+'CSP5'!N196)</f>
        <v>0</v>
      </c>
      <c r="O132" s="5">
        <f>O107-('Main Injection'!O57+'CSP5'!O196)</f>
        <v>0</v>
      </c>
      <c r="P132" s="5">
        <f>P107-('Main Injection'!P57+'CSP5'!P196)</f>
        <v>0</v>
      </c>
      <c r="Q132" s="5">
        <f>Q107-('Main Injection'!Q57+'CSP5'!Q196)</f>
        <v>0</v>
      </c>
      <c r="R132" s="5">
        <f>R107-('Main Injection'!R57+'CSP5'!R196)</f>
        <v>0</v>
      </c>
      <c r="S132" s="16">
        <f t="shared" ref="S132:S149" si="62">R132</f>
        <v>0</v>
      </c>
      <c r="U132" s="8">
        <f>'CSP5'!$A$171</f>
        <v>650</v>
      </c>
      <c r="V132" s="16">
        <f t="shared" ref="V132:V149" si="63">W132</f>
        <v>179.39942107028995</v>
      </c>
      <c r="W132" s="5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179.39942107028995</v>
      </c>
      <c r="X132" s="5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179.39942107029063</v>
      </c>
      <c r="Y132" s="5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179.39942107029131</v>
      </c>
      <c r="Z132" s="5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179.39942107028943</v>
      </c>
      <c r="AA132" s="5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179.39942107029063</v>
      </c>
      <c r="AB132" s="5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179.39942107028995</v>
      </c>
      <c r="AC132" s="5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179.39942107028995</v>
      </c>
      <c r="AD132" s="5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179.39942107028995</v>
      </c>
      <c r="AE132" s="5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179.39942107028926</v>
      </c>
      <c r="AF132" s="5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179.39942107028858</v>
      </c>
      <c r="AG132" s="5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179.39942107028995</v>
      </c>
      <c r="AH132" s="5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179.39942107028858</v>
      </c>
      <c r="AI132" s="5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179.39942107028858</v>
      </c>
      <c r="AJ132" s="5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179.39942107029947</v>
      </c>
      <c r="AK132" s="5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179.39942107029947</v>
      </c>
      <c r="AL132" s="5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179.3994210702777</v>
      </c>
      <c r="AM132" s="16">
        <f t="shared" ref="AM132:AM149" si="64">AL132</f>
        <v>179.3994210702777</v>
      </c>
    </row>
    <row r="133" spans="1:39" s="5" customFormat="1" x14ac:dyDescent="0.25">
      <c r="A133" s="8">
        <f>'CSP5'!$A$172</f>
        <v>800</v>
      </c>
      <c r="B133" s="16">
        <f t="shared" si="61"/>
        <v>0</v>
      </c>
      <c r="C133" s="5">
        <f>C108-('Main Injection'!C58+'CSP5'!C197)</f>
        <v>0</v>
      </c>
      <c r="D133" s="5">
        <f>D108-('Main Injection'!D58+'CSP5'!D197)</f>
        <v>0</v>
      </c>
      <c r="E133" s="5">
        <f>E108-('Main Injection'!E58+'CSP5'!E197)</f>
        <v>0</v>
      </c>
      <c r="F133" s="5">
        <f>F108-('Main Injection'!F58+'CSP5'!F197)</f>
        <v>0</v>
      </c>
      <c r="G133" s="5">
        <f>G108-('Main Injection'!G58+'CSP5'!G197)</f>
        <v>0</v>
      </c>
      <c r="H133" s="5">
        <f>H108-('Main Injection'!H58+'CSP5'!H197)</f>
        <v>0</v>
      </c>
      <c r="I133" s="5">
        <f>I108-('Main Injection'!I58+'CSP5'!I197)</f>
        <v>0</v>
      </c>
      <c r="J133" s="5">
        <f>J108-('Main Injection'!J58+'CSP5'!J197)</f>
        <v>0</v>
      </c>
      <c r="K133" s="5">
        <f>K108-('Main Injection'!K58+'CSP5'!K197)</f>
        <v>0</v>
      </c>
      <c r="L133" s="5">
        <f>L108-('Main Injection'!L58+'CSP5'!L197)</f>
        <v>0</v>
      </c>
      <c r="M133" s="5">
        <f>M108-('Main Injection'!M58+'CSP5'!M197)</f>
        <v>0</v>
      </c>
      <c r="N133" s="5">
        <f>N108-('Main Injection'!N58+'CSP5'!N197)</f>
        <v>0</v>
      </c>
      <c r="O133" s="5">
        <f>O108-('Main Injection'!O58+'CSP5'!O197)</f>
        <v>0</v>
      </c>
      <c r="P133" s="5">
        <f>P108-('Main Injection'!P58+'CSP5'!P197)</f>
        <v>0</v>
      </c>
      <c r="Q133" s="5">
        <f>Q108-('Main Injection'!Q58+'CSP5'!Q197)</f>
        <v>0</v>
      </c>
      <c r="R133" s="5">
        <f>R108-('Main Injection'!R58+'CSP5'!R197)</f>
        <v>0</v>
      </c>
      <c r="S133" s="16">
        <f t="shared" si="62"/>
        <v>0</v>
      </c>
      <c r="U133" s="8">
        <f>'CSP5'!$A$172</f>
        <v>800</v>
      </c>
      <c r="V133" s="16">
        <f t="shared" si="63"/>
        <v>179.39942107028989</v>
      </c>
      <c r="W133" s="5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179.39942107028989</v>
      </c>
      <c r="X133" s="5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179.39942107028989</v>
      </c>
      <c r="Y133" s="5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179.39942107028989</v>
      </c>
      <c r="Z133" s="5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179.39942107028989</v>
      </c>
      <c r="AA133" s="5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179.39942107028989</v>
      </c>
      <c r="AB133" s="5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179.39942107028992</v>
      </c>
      <c r="AC133" s="5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179.39942107028989</v>
      </c>
      <c r="AD133" s="5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179.39942107028989</v>
      </c>
      <c r="AE133" s="5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179.39942107028992</v>
      </c>
      <c r="AF133" s="5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179.39942107028992</v>
      </c>
      <c r="AG133" s="5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179.39942107028992</v>
      </c>
      <c r="AH133" s="5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179.39942107028995</v>
      </c>
      <c r="AI133" s="5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179.39942107028961</v>
      </c>
      <c r="AJ133" s="5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179.39942107029063</v>
      </c>
      <c r="AK133" s="5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179.39942107028995</v>
      </c>
      <c r="AL133" s="5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179.39942107028961</v>
      </c>
      <c r="AM133" s="16">
        <f t="shared" si="64"/>
        <v>179.39942107028961</v>
      </c>
    </row>
    <row r="134" spans="1:39" s="5" customFormat="1" x14ac:dyDescent="0.25">
      <c r="A134" s="8">
        <f>'CSP5'!$A$173</f>
        <v>1000</v>
      </c>
      <c r="B134" s="16">
        <f t="shared" si="61"/>
        <v>0</v>
      </c>
      <c r="C134" s="5">
        <f>C109-('Main Injection'!C59+'CSP5'!C198)</f>
        <v>0</v>
      </c>
      <c r="D134" s="5">
        <f>D109-('Main Injection'!D59+'CSP5'!D198)</f>
        <v>0</v>
      </c>
      <c r="E134" s="5">
        <f>E109-('Main Injection'!E59+'CSP5'!E198)</f>
        <v>0</v>
      </c>
      <c r="F134" s="5">
        <f>F109-('Main Injection'!F59+'CSP5'!F198)</f>
        <v>0</v>
      </c>
      <c r="G134" s="5">
        <f>G109-('Main Injection'!G59+'CSP5'!G198)</f>
        <v>0</v>
      </c>
      <c r="H134" s="5">
        <f>H109-('Main Injection'!H59+'CSP5'!H198)</f>
        <v>0</v>
      </c>
      <c r="I134" s="5">
        <f>I109-('Main Injection'!I59+'CSP5'!I198)</f>
        <v>0</v>
      </c>
      <c r="J134" s="5">
        <f>J109-('Main Injection'!J59+'CSP5'!J198)</f>
        <v>0</v>
      </c>
      <c r="K134" s="5">
        <f>K109-('Main Injection'!K59+'CSP5'!K198)</f>
        <v>0</v>
      </c>
      <c r="L134" s="5">
        <f>L109-('Main Injection'!L59+'CSP5'!L198)</f>
        <v>0</v>
      </c>
      <c r="M134" s="5">
        <f>M109-('Main Injection'!M59+'CSP5'!M198)</f>
        <v>0</v>
      </c>
      <c r="N134" s="5">
        <f>N109-('Main Injection'!N59+'CSP5'!N198)</f>
        <v>0</v>
      </c>
      <c r="O134" s="5">
        <f>O109-('Main Injection'!O59+'CSP5'!O198)</f>
        <v>0</v>
      </c>
      <c r="P134" s="5">
        <f>P109-('Main Injection'!P59+'CSP5'!P198)</f>
        <v>0</v>
      </c>
      <c r="Q134" s="5">
        <f>Q109-('Main Injection'!Q59+'CSP5'!Q198)</f>
        <v>0</v>
      </c>
      <c r="R134" s="5">
        <f>R109-('Main Injection'!R59+'CSP5'!R198)</f>
        <v>0</v>
      </c>
      <c r="S134" s="16">
        <f t="shared" si="62"/>
        <v>0</v>
      </c>
      <c r="U134" s="8">
        <f>'CSP5'!$A$173</f>
        <v>1000</v>
      </c>
      <c r="V134" s="16">
        <f t="shared" si="63"/>
        <v>179.39942107028989</v>
      </c>
      <c r="W134" s="5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179.39942107028989</v>
      </c>
      <c r="X134" s="5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179.39942107028989</v>
      </c>
      <c r="Y134" s="5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179.39942107028989</v>
      </c>
      <c r="Z134" s="5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179.39942107028989</v>
      </c>
      <c r="AA134" s="5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179.39942107028989</v>
      </c>
      <c r="AB134" s="5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179.39942107028989</v>
      </c>
      <c r="AC134" s="5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179.39942107028989</v>
      </c>
      <c r="AD134" s="5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179.39942107028989</v>
      </c>
      <c r="AE134" s="5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179.39942107028989</v>
      </c>
      <c r="AF134" s="5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179.39942107028989</v>
      </c>
      <c r="AG134" s="5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179.39942107028989</v>
      </c>
      <c r="AH134" s="5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179.39942107028995</v>
      </c>
      <c r="AI134" s="5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179.39942107028995</v>
      </c>
      <c r="AJ134" s="5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179.39942107028995</v>
      </c>
      <c r="AK134" s="5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179.39942107028995</v>
      </c>
      <c r="AL134" s="5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179.39942107028995</v>
      </c>
      <c r="AM134" s="16">
        <f t="shared" si="64"/>
        <v>179.39942107028995</v>
      </c>
    </row>
    <row r="135" spans="1:39" s="5" customFormat="1" x14ac:dyDescent="0.25">
      <c r="A135" s="8">
        <f>'CSP5'!$A$174</f>
        <v>1200</v>
      </c>
      <c r="B135" s="16">
        <f t="shared" si="61"/>
        <v>0</v>
      </c>
      <c r="C135" s="5">
        <f>C110-('Main Injection'!C60+'CSP5'!C199)</f>
        <v>0</v>
      </c>
      <c r="D135" s="5">
        <f>D110-('Main Injection'!D60+'CSP5'!D199)</f>
        <v>0</v>
      </c>
      <c r="E135" s="5">
        <f>E110-('Main Injection'!E60+'CSP5'!E199)</f>
        <v>0</v>
      </c>
      <c r="F135" s="5">
        <f>F110-('Main Injection'!F60+'CSP5'!F199)</f>
        <v>0</v>
      </c>
      <c r="G135" s="5">
        <f>G110-('Main Injection'!G60+'CSP5'!G199)</f>
        <v>0</v>
      </c>
      <c r="H135" s="5">
        <f>H110-('Main Injection'!H60+'CSP5'!H199)</f>
        <v>0</v>
      </c>
      <c r="I135" s="5">
        <f>I110-('Main Injection'!I60+'CSP5'!I199)</f>
        <v>0</v>
      </c>
      <c r="J135" s="5">
        <f>J110-('Main Injection'!J60+'CSP5'!J199)</f>
        <v>0</v>
      </c>
      <c r="K135" s="5">
        <f>K110-('Main Injection'!K60+'CSP5'!K199)</f>
        <v>0</v>
      </c>
      <c r="L135" s="5">
        <f>L110-('Main Injection'!L60+'CSP5'!L199)</f>
        <v>0</v>
      </c>
      <c r="M135" s="5">
        <f>M110-('Main Injection'!M60+'CSP5'!M199)</f>
        <v>0</v>
      </c>
      <c r="N135" s="5">
        <f>N110-('Main Injection'!N60+'CSP5'!N199)</f>
        <v>0</v>
      </c>
      <c r="O135" s="5">
        <f>O110-('Main Injection'!O60+'CSP5'!O199)</f>
        <v>0</v>
      </c>
      <c r="P135" s="5">
        <f>P110-('Main Injection'!P60+'CSP5'!P199)</f>
        <v>0</v>
      </c>
      <c r="Q135" s="5">
        <f>Q110-('Main Injection'!Q60+'CSP5'!Q199)</f>
        <v>0</v>
      </c>
      <c r="R135" s="5">
        <f>R110-('Main Injection'!R60+'CSP5'!R199)</f>
        <v>0</v>
      </c>
      <c r="S135" s="16">
        <f t="shared" si="62"/>
        <v>0</v>
      </c>
      <c r="U135" s="8">
        <f>'CSP5'!$A$174</f>
        <v>1200</v>
      </c>
      <c r="V135" s="16">
        <f t="shared" si="63"/>
        <v>179.39942107028989</v>
      </c>
      <c r="W135" s="5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179.39942107028989</v>
      </c>
      <c r="X135" s="5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179.39942107028989</v>
      </c>
      <c r="Y135" s="5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179.39942107028989</v>
      </c>
      <c r="Z135" s="5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179.39942107028989</v>
      </c>
      <c r="AA135" s="5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179.39942107028989</v>
      </c>
      <c r="AB135" s="5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134.48854559146915</v>
      </c>
      <c r="AC135" s="5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89.699710535144803</v>
      </c>
      <c r="AD135" s="5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89.699710535144803</v>
      </c>
      <c r="AE135" s="5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93.451023365720133</v>
      </c>
      <c r="AF135" s="5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100.99464698130335</v>
      </c>
      <c r="AG135" s="5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154.47673954833343</v>
      </c>
      <c r="AH135" s="5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179.39942107028995</v>
      </c>
      <c r="AI135" s="5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179.39942107028995</v>
      </c>
      <c r="AJ135" s="5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179.39942107028995</v>
      </c>
      <c r="AK135" s="5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179.39942107028995</v>
      </c>
      <c r="AL135" s="5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179.39942107028995</v>
      </c>
      <c r="AM135" s="16">
        <f t="shared" si="64"/>
        <v>179.39942107028995</v>
      </c>
    </row>
    <row r="136" spans="1:39" s="5" customFormat="1" x14ac:dyDescent="0.25">
      <c r="A136" s="8">
        <f>'CSP5'!$A$175</f>
        <v>1400</v>
      </c>
      <c r="B136" s="16">
        <f t="shared" si="61"/>
        <v>0</v>
      </c>
      <c r="C136" s="5">
        <f>C111-('Main Injection'!C61+'CSP5'!C200)</f>
        <v>0</v>
      </c>
      <c r="D136" s="5">
        <f>D111-('Main Injection'!D61+'CSP5'!D200)</f>
        <v>0</v>
      </c>
      <c r="E136" s="5">
        <f>E111-('Main Injection'!E61+'CSP5'!E200)</f>
        <v>0</v>
      </c>
      <c r="F136" s="5">
        <f>F111-('Main Injection'!F61+'CSP5'!F200)</f>
        <v>0</v>
      </c>
      <c r="G136" s="5">
        <f>G111-('Main Injection'!G61+'CSP5'!G200)</f>
        <v>0</v>
      </c>
      <c r="H136" s="5">
        <f>H111-('Main Injection'!H61+'CSP5'!H200)</f>
        <v>0</v>
      </c>
      <c r="I136" s="5">
        <f>I111-('Main Injection'!I61+'CSP5'!I200)</f>
        <v>0</v>
      </c>
      <c r="J136" s="5">
        <f>J111-('Main Injection'!J61+'CSP5'!J200)</f>
        <v>0</v>
      </c>
      <c r="K136" s="5">
        <f>K111-('Main Injection'!K61+'CSP5'!K200)</f>
        <v>0</v>
      </c>
      <c r="L136" s="5">
        <f>L111-('Main Injection'!L61+'CSP5'!L200)</f>
        <v>0</v>
      </c>
      <c r="M136" s="5">
        <f>M111-('Main Injection'!M61+'CSP5'!M200)</f>
        <v>0</v>
      </c>
      <c r="N136" s="5">
        <f>N111-('Main Injection'!N61+'CSP5'!N200)</f>
        <v>0</v>
      </c>
      <c r="O136" s="5">
        <f>O111-('Main Injection'!O61+'CSP5'!O200)</f>
        <v>0</v>
      </c>
      <c r="P136" s="5">
        <f>P111-('Main Injection'!P61+'CSP5'!P200)</f>
        <v>0</v>
      </c>
      <c r="Q136" s="5">
        <f>Q111-('Main Injection'!Q61+'CSP5'!Q200)</f>
        <v>0</v>
      </c>
      <c r="R136" s="5">
        <f>R111-('Main Injection'!R61+'CSP5'!R200)</f>
        <v>0</v>
      </c>
      <c r="S136" s="16">
        <f t="shared" si="62"/>
        <v>0</v>
      </c>
      <c r="U136" s="8">
        <f>'CSP5'!$A$175</f>
        <v>1400</v>
      </c>
      <c r="V136" s="16">
        <f t="shared" si="63"/>
        <v>179.39942107028989</v>
      </c>
      <c r="W136" s="5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179.39942107028989</v>
      </c>
      <c r="X136" s="5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179.39942107028989</v>
      </c>
      <c r="Y136" s="5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179.39942107028989</v>
      </c>
      <c r="Z136" s="5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179.39942107028989</v>
      </c>
      <c r="AA136" s="5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179.39942107028989</v>
      </c>
      <c r="AB136" s="5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134.48854559146915</v>
      </c>
      <c r="AC136" s="5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89.699710535144803</v>
      </c>
      <c r="AD136" s="5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89.699710535144803</v>
      </c>
      <c r="AE136" s="5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93.451023365720133</v>
      </c>
      <c r="AF136" s="5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100.99464698130335</v>
      </c>
      <c r="AG136" s="5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154.47673954833343</v>
      </c>
      <c r="AH136" s="5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179.39942107028995</v>
      </c>
      <c r="AI136" s="5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179.39942107028995</v>
      </c>
      <c r="AJ136" s="5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179.39942107028995</v>
      </c>
      <c r="AK136" s="5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179.39942107028995</v>
      </c>
      <c r="AL136" s="5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179.39942107028995</v>
      </c>
      <c r="AM136" s="16">
        <f t="shared" si="64"/>
        <v>179.39942107028995</v>
      </c>
    </row>
    <row r="137" spans="1:39" s="5" customFormat="1" x14ac:dyDescent="0.25">
      <c r="A137" s="8">
        <f>'CSP5'!$A$176</f>
        <v>1550</v>
      </c>
      <c r="B137" s="16">
        <f t="shared" si="61"/>
        <v>0</v>
      </c>
      <c r="C137" s="5">
        <f>C112-('Main Injection'!C62+'CSP5'!C201)</f>
        <v>0</v>
      </c>
      <c r="D137" s="5">
        <f>D112-('Main Injection'!D62+'CSP5'!D201)</f>
        <v>0</v>
      </c>
      <c r="E137" s="5">
        <f>E112-('Main Injection'!E62+'CSP5'!E201)</f>
        <v>0</v>
      </c>
      <c r="F137" s="5">
        <f>F112-('Main Injection'!F62+'CSP5'!F201)</f>
        <v>0</v>
      </c>
      <c r="G137" s="5">
        <f>G112-('Main Injection'!G62+'CSP5'!G201)</f>
        <v>0</v>
      </c>
      <c r="H137" s="5">
        <f>H112-('Main Injection'!H62+'CSP5'!H201)</f>
        <v>0</v>
      </c>
      <c r="I137" s="5">
        <f>I112-('Main Injection'!I62+'CSP5'!I201)</f>
        <v>0</v>
      </c>
      <c r="J137" s="5">
        <f>J112-('Main Injection'!J62+'CSP5'!J201)</f>
        <v>0</v>
      </c>
      <c r="K137" s="5">
        <f>K112-('Main Injection'!K62+'CSP5'!K201)</f>
        <v>0</v>
      </c>
      <c r="L137" s="5">
        <f>L112-('Main Injection'!L62+'CSP5'!L201)</f>
        <v>0</v>
      </c>
      <c r="M137" s="5">
        <f>M112-('Main Injection'!M62+'CSP5'!M201)</f>
        <v>0</v>
      </c>
      <c r="N137" s="5">
        <f>N112-('Main Injection'!N62+'CSP5'!N201)</f>
        <v>0</v>
      </c>
      <c r="O137" s="5">
        <f>O112-('Main Injection'!O62+'CSP5'!O201)</f>
        <v>0</v>
      </c>
      <c r="P137" s="5">
        <f>P112-('Main Injection'!P62+'CSP5'!P201)</f>
        <v>0</v>
      </c>
      <c r="Q137" s="5">
        <f>Q112-('Main Injection'!Q62+'CSP5'!Q201)</f>
        <v>0</v>
      </c>
      <c r="R137" s="5">
        <f>R112-('Main Injection'!R62+'CSP5'!R201)</f>
        <v>0</v>
      </c>
      <c r="S137" s="16">
        <f t="shared" si="62"/>
        <v>0</v>
      </c>
      <c r="U137" s="8">
        <f>'CSP5'!$A$176</f>
        <v>1550</v>
      </c>
      <c r="V137" s="16">
        <f t="shared" si="63"/>
        <v>91.889644874381872</v>
      </c>
      <c r="W137" s="5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91.889644874381872</v>
      </c>
      <c r="X137" s="5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91.889644874381872</v>
      </c>
      <c r="Y137" s="5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91.889644874381872</v>
      </c>
      <c r="Z137" s="5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104.02808947129894</v>
      </c>
      <c r="AA137" s="5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123.4246993593937</v>
      </c>
      <c r="AB137" s="5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106.5392627780011</v>
      </c>
      <c r="AC137" s="5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89.699710535144803</v>
      </c>
      <c r="AD137" s="5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89.699710535144803</v>
      </c>
      <c r="AE137" s="5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90.637538742788649</v>
      </c>
      <c r="AF137" s="5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92.523444646684439</v>
      </c>
      <c r="AG137" s="5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113.42052438227033</v>
      </c>
      <c r="AH137" s="5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123.42469935939361</v>
      </c>
      <c r="AI137" s="5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123.4246993593937</v>
      </c>
      <c r="AJ137" s="5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123.42469935939387</v>
      </c>
      <c r="AK137" s="5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123.42469935939378</v>
      </c>
      <c r="AL137" s="5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123.42469935939378</v>
      </c>
      <c r="AM137" s="16">
        <f t="shared" si="64"/>
        <v>123.42469935939378</v>
      </c>
    </row>
    <row r="138" spans="1:39" s="5" customFormat="1" x14ac:dyDescent="0.25">
      <c r="A138" s="8">
        <f>'CSP5'!$A$177</f>
        <v>1700</v>
      </c>
      <c r="B138" s="16">
        <f t="shared" si="61"/>
        <v>0</v>
      </c>
      <c r="C138" s="5">
        <f>C113-('Main Injection'!C63+'CSP5'!C202)</f>
        <v>0</v>
      </c>
      <c r="D138" s="5">
        <f>D113-('Main Injection'!D63+'CSP5'!D202)</f>
        <v>0</v>
      </c>
      <c r="E138" s="5">
        <f>E113-('Main Injection'!E63+'CSP5'!E202)</f>
        <v>0</v>
      </c>
      <c r="F138" s="5">
        <f>F113-('Main Injection'!F63+'CSP5'!F202)</f>
        <v>0</v>
      </c>
      <c r="G138" s="5">
        <f>G113-('Main Injection'!G63+'CSP5'!G202)</f>
        <v>0</v>
      </c>
      <c r="H138" s="5">
        <f>H113-('Main Injection'!H63+'CSP5'!H202)</f>
        <v>0</v>
      </c>
      <c r="I138" s="5">
        <f>I113-('Main Injection'!I63+'CSP5'!I202)</f>
        <v>0</v>
      </c>
      <c r="J138" s="5">
        <f>J113-('Main Injection'!J63+'CSP5'!J202)</f>
        <v>0</v>
      </c>
      <c r="K138" s="5">
        <f>K113-('Main Injection'!K63+'CSP5'!K202)</f>
        <v>0</v>
      </c>
      <c r="L138" s="5">
        <f>L113-('Main Injection'!L63+'CSP5'!L202)</f>
        <v>0</v>
      </c>
      <c r="M138" s="5">
        <f>M113-('Main Injection'!M63+'CSP5'!M202)</f>
        <v>0</v>
      </c>
      <c r="N138" s="5">
        <f>N113-('Main Injection'!N63+'CSP5'!N202)</f>
        <v>0</v>
      </c>
      <c r="O138" s="5">
        <f>O113-('Main Injection'!O63+'CSP5'!O202)</f>
        <v>0</v>
      </c>
      <c r="P138" s="5">
        <f>P113-('Main Injection'!P63+'CSP5'!P202)</f>
        <v>0</v>
      </c>
      <c r="Q138" s="5">
        <f>Q113-('Main Injection'!Q63+'CSP5'!Q202)</f>
        <v>0</v>
      </c>
      <c r="R138" s="5">
        <f>R113-('Main Injection'!R63+'CSP5'!R202)</f>
        <v>0</v>
      </c>
      <c r="S138" s="16">
        <f t="shared" si="62"/>
        <v>0</v>
      </c>
      <c r="U138" s="8">
        <f>'CSP5'!$A$177</f>
        <v>1700</v>
      </c>
      <c r="V138" s="16">
        <f t="shared" si="63"/>
        <v>62.719719475745862</v>
      </c>
      <c r="W138" s="5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62.719719475745862</v>
      </c>
      <c r="X138" s="5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62.719719475745862</v>
      </c>
      <c r="Y138" s="5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62.719719475745862</v>
      </c>
      <c r="Z138" s="5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78.904312271635277</v>
      </c>
      <c r="AA138" s="5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104.76645878909497</v>
      </c>
      <c r="AB138" s="5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97.222835173511797</v>
      </c>
      <c r="AC138" s="5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89.699710535144803</v>
      </c>
      <c r="AD138" s="5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89.699710535144803</v>
      </c>
      <c r="AE138" s="5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89.699710535144803</v>
      </c>
      <c r="AF138" s="5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89.699710535144803</v>
      </c>
      <c r="AG138" s="5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99.735119326915964</v>
      </c>
      <c r="AH138" s="5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104.76645878909501</v>
      </c>
      <c r="AI138" s="5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104.76645878909501</v>
      </c>
      <c r="AJ138" s="5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104.76645878909501</v>
      </c>
      <c r="AK138" s="5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104.76645878909518</v>
      </c>
      <c r="AL138" s="5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104.76645878909518</v>
      </c>
      <c r="AM138" s="16">
        <f t="shared" si="64"/>
        <v>104.76645878909518</v>
      </c>
    </row>
    <row r="139" spans="1:39" s="5" customFormat="1" x14ac:dyDescent="0.25">
      <c r="A139" s="8">
        <f>'CSP5'!$A$178</f>
        <v>1800</v>
      </c>
      <c r="B139" s="16">
        <f t="shared" si="61"/>
        <v>0</v>
      </c>
      <c r="C139" s="5">
        <f>C114-('Main Injection'!C64+'CSP5'!C203)</f>
        <v>0</v>
      </c>
      <c r="D139" s="5">
        <f>D114-('Main Injection'!D64+'CSP5'!D203)</f>
        <v>0</v>
      </c>
      <c r="E139" s="5">
        <f>E114-('Main Injection'!E64+'CSP5'!E203)</f>
        <v>0</v>
      </c>
      <c r="F139" s="5">
        <f>F114-('Main Injection'!F64+'CSP5'!F203)</f>
        <v>0</v>
      </c>
      <c r="G139" s="5">
        <f>G114-('Main Injection'!G64+'CSP5'!G203)</f>
        <v>0</v>
      </c>
      <c r="H139" s="5">
        <f>H114-('Main Injection'!H64+'CSP5'!H203)</f>
        <v>0</v>
      </c>
      <c r="I139" s="5">
        <f>I114-('Main Injection'!I64+'CSP5'!I203)</f>
        <v>0</v>
      </c>
      <c r="J139" s="5">
        <f>J114-('Main Injection'!J64+'CSP5'!J203)</f>
        <v>0</v>
      </c>
      <c r="K139" s="5">
        <f>K114-('Main Injection'!K64+'CSP5'!K203)</f>
        <v>0</v>
      </c>
      <c r="L139" s="5">
        <f>L114-('Main Injection'!L64+'CSP5'!L203)</f>
        <v>0</v>
      </c>
      <c r="M139" s="5">
        <f>M114-('Main Injection'!M64+'CSP5'!M203)</f>
        <v>0</v>
      </c>
      <c r="N139" s="5">
        <f>N114-('Main Injection'!N64+'CSP5'!N203)</f>
        <v>0</v>
      </c>
      <c r="O139" s="5">
        <f>O114-('Main Injection'!O64+'CSP5'!O203)</f>
        <v>0</v>
      </c>
      <c r="P139" s="5">
        <f>P114-('Main Injection'!P64+'CSP5'!P203)</f>
        <v>0</v>
      </c>
      <c r="Q139" s="5">
        <f>Q114-('Main Injection'!Q64+'CSP5'!Q203)</f>
        <v>0</v>
      </c>
      <c r="R139" s="5">
        <f>R114-('Main Injection'!R64+'CSP5'!R203)</f>
        <v>0</v>
      </c>
      <c r="S139" s="16">
        <f t="shared" si="62"/>
        <v>0</v>
      </c>
      <c r="U139" s="8">
        <f>'CSP5'!$A$178</f>
        <v>1800</v>
      </c>
      <c r="V139" s="16">
        <f t="shared" si="63"/>
        <v>62.719719475745862</v>
      </c>
      <c r="W139" s="5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62.719719475745862</v>
      </c>
      <c r="X139" s="5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62.719719475745848</v>
      </c>
      <c r="Y139" s="5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62.719719475745862</v>
      </c>
      <c r="Z139" s="5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78.904312271635291</v>
      </c>
      <c r="AA139" s="5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104.76645878909497</v>
      </c>
      <c r="AB139" s="5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97.222835173511783</v>
      </c>
      <c r="AC139" s="5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89.699710535144803</v>
      </c>
      <c r="AD139" s="5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89.699710535144803</v>
      </c>
      <c r="AE139" s="5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89.699710535144817</v>
      </c>
      <c r="AF139" s="5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89.699710535144803</v>
      </c>
      <c r="AG139" s="5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99.735119326915964</v>
      </c>
      <c r="AH139" s="5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104.76645878909501</v>
      </c>
      <c r="AI139" s="5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104.76645878909501</v>
      </c>
      <c r="AJ139" s="5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104.76645878909501</v>
      </c>
      <c r="AK139" s="5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104.76645878909518</v>
      </c>
      <c r="AL139" s="5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104.76645878909518</v>
      </c>
      <c r="AM139" s="16">
        <f t="shared" si="64"/>
        <v>104.76645878909518</v>
      </c>
    </row>
    <row r="140" spans="1:39" s="5" customFormat="1" x14ac:dyDescent="0.25">
      <c r="A140" s="8">
        <f>'CSP5'!$A$179</f>
        <v>2000</v>
      </c>
      <c r="B140" s="16">
        <f t="shared" si="61"/>
        <v>0</v>
      </c>
      <c r="C140" s="5">
        <f>C115-('Main Injection'!C65+'CSP5'!C204)</f>
        <v>0</v>
      </c>
      <c r="D140" s="5">
        <f>D115-('Main Injection'!D65+'CSP5'!D204)</f>
        <v>0</v>
      </c>
      <c r="E140" s="5">
        <f>E115-('Main Injection'!E65+'CSP5'!E204)</f>
        <v>0</v>
      </c>
      <c r="F140" s="5">
        <f>F115-('Main Injection'!F65+'CSP5'!F204)</f>
        <v>0</v>
      </c>
      <c r="G140" s="5">
        <f>G115-('Main Injection'!G65+'CSP5'!G204)</f>
        <v>0</v>
      </c>
      <c r="H140" s="5">
        <f>H115-('Main Injection'!H65+'CSP5'!H204)</f>
        <v>0</v>
      </c>
      <c r="I140" s="5">
        <f>I115-('Main Injection'!I65+'CSP5'!I204)</f>
        <v>0</v>
      </c>
      <c r="J140" s="5">
        <f>J115-('Main Injection'!J65+'CSP5'!J204)</f>
        <v>0</v>
      </c>
      <c r="K140" s="5">
        <f>K115-('Main Injection'!K65+'CSP5'!K204)</f>
        <v>0</v>
      </c>
      <c r="L140" s="5">
        <f>L115-('Main Injection'!L65+'CSP5'!L204)</f>
        <v>0</v>
      </c>
      <c r="M140" s="5">
        <f>M115-('Main Injection'!M65+'CSP5'!M204)</f>
        <v>0</v>
      </c>
      <c r="N140" s="5">
        <f>N115-('Main Injection'!N65+'CSP5'!N204)</f>
        <v>0</v>
      </c>
      <c r="O140" s="5">
        <f>O115-('Main Injection'!O65+'CSP5'!O204)</f>
        <v>0</v>
      </c>
      <c r="P140" s="5">
        <f>P115-('Main Injection'!P65+'CSP5'!P204)</f>
        <v>0</v>
      </c>
      <c r="Q140" s="5">
        <f>Q115-('Main Injection'!Q65+'CSP5'!Q204)</f>
        <v>0</v>
      </c>
      <c r="R140" s="5">
        <f>R115-('Main Injection'!R65+'CSP5'!R204)</f>
        <v>0</v>
      </c>
      <c r="S140" s="16">
        <f t="shared" si="62"/>
        <v>0</v>
      </c>
      <c r="U140" s="8">
        <f>'CSP5'!$A$179</f>
        <v>2000</v>
      </c>
      <c r="V140" s="16">
        <f t="shared" si="63"/>
        <v>62.719719475745862</v>
      </c>
      <c r="W140" s="5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62.719719475745862</v>
      </c>
      <c r="X140" s="5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62.719719475745848</v>
      </c>
      <c r="Y140" s="5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62.719719475745862</v>
      </c>
      <c r="Z140" s="5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76.768637276415092</v>
      </c>
      <c r="AA140" s="5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85.399104722852243</v>
      </c>
      <c r="AB140" s="5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74.632962281194935</v>
      </c>
      <c r="AC140" s="5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74.632962281194935</v>
      </c>
      <c r="AD140" s="5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74.632962281194935</v>
      </c>
      <c r="AE140" s="5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78.384275111770208</v>
      </c>
      <c r="AF140" s="5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85.927898727353266</v>
      </c>
      <c r="AG140" s="5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99.735119326915964</v>
      </c>
      <c r="AH140" s="5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104.76645878909501</v>
      </c>
      <c r="AI140" s="5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104.76645878909501</v>
      </c>
      <c r="AJ140" s="5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104.76645878909501</v>
      </c>
      <c r="AK140" s="5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104.76645878909518</v>
      </c>
      <c r="AL140" s="5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104.76645878909518</v>
      </c>
      <c r="AM140" s="16">
        <f t="shared" si="64"/>
        <v>104.76645878909518</v>
      </c>
    </row>
    <row r="141" spans="1:39" s="5" customFormat="1" x14ac:dyDescent="0.25">
      <c r="A141" s="8">
        <f>'CSP5'!$A$180</f>
        <v>2200</v>
      </c>
      <c r="B141" s="16">
        <f t="shared" si="61"/>
        <v>0</v>
      </c>
      <c r="C141" s="5">
        <f>C116-('Main Injection'!C66+'CSP5'!C205)</f>
        <v>0</v>
      </c>
      <c r="D141" s="5">
        <f>D116-('Main Injection'!D66+'CSP5'!D205)</f>
        <v>0</v>
      </c>
      <c r="E141" s="5">
        <f>E116-('Main Injection'!E66+'CSP5'!E205)</f>
        <v>0</v>
      </c>
      <c r="F141" s="5">
        <f>F116-('Main Injection'!F66+'CSP5'!F205)</f>
        <v>0</v>
      </c>
      <c r="G141" s="5">
        <f>G116-('Main Injection'!G66+'CSP5'!G205)</f>
        <v>0</v>
      </c>
      <c r="H141" s="5">
        <f>H116-('Main Injection'!H66+'CSP5'!H205)</f>
        <v>0</v>
      </c>
      <c r="I141" s="5">
        <f>I116-('Main Injection'!I66+'CSP5'!I205)</f>
        <v>0</v>
      </c>
      <c r="J141" s="5">
        <f>J116-('Main Injection'!J66+'CSP5'!J205)</f>
        <v>0</v>
      </c>
      <c r="K141" s="5">
        <f>K116-('Main Injection'!K66+'CSP5'!K205)</f>
        <v>0</v>
      </c>
      <c r="L141" s="5">
        <f>L116-('Main Injection'!L66+'CSP5'!L205)</f>
        <v>0</v>
      </c>
      <c r="M141" s="5">
        <f>M116-('Main Injection'!M66+'CSP5'!M205)</f>
        <v>0</v>
      </c>
      <c r="N141" s="5">
        <f>N116-('Main Injection'!N66+'CSP5'!N205)</f>
        <v>0</v>
      </c>
      <c r="O141" s="5">
        <f>O116-('Main Injection'!O66+'CSP5'!O205)</f>
        <v>0</v>
      </c>
      <c r="P141" s="5">
        <f>P116-('Main Injection'!P66+'CSP5'!P205)</f>
        <v>0</v>
      </c>
      <c r="Q141" s="5">
        <f>Q116-('Main Injection'!Q66+'CSP5'!Q205)</f>
        <v>0</v>
      </c>
      <c r="R141" s="5">
        <f>R116-('Main Injection'!R66+'CSP5'!R205)</f>
        <v>0</v>
      </c>
      <c r="S141" s="16">
        <f t="shared" si="62"/>
        <v>0</v>
      </c>
      <c r="U141" s="8">
        <f>'CSP5'!$A$180</f>
        <v>2200</v>
      </c>
      <c r="V141" s="16">
        <f t="shared" si="63"/>
        <v>62.719719475745862</v>
      </c>
      <c r="W141" s="5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62.719719475745862</v>
      </c>
      <c r="X141" s="5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62.719719475745848</v>
      </c>
      <c r="Y141" s="5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62.719719475745862</v>
      </c>
      <c r="Z141" s="5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76.768637276415092</v>
      </c>
      <c r="AA141" s="5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85.399104722852243</v>
      </c>
      <c r="AB141" s="5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74.632962281194935</v>
      </c>
      <c r="AC141" s="5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82.197084873994228</v>
      </c>
      <c r="AD141" s="5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89.699710535144803</v>
      </c>
      <c r="AE141" s="5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91.967946200143871</v>
      </c>
      <c r="AF141" s="5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96.529206990961669</v>
      </c>
      <c r="AG141" s="5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112.57935177507984</v>
      </c>
      <c r="AH141" s="5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119.48281754876733</v>
      </c>
      <c r="AI141" s="5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119.48281754876741</v>
      </c>
      <c r="AJ141" s="5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119.48281754876758</v>
      </c>
      <c r="AK141" s="5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119.48281754876724</v>
      </c>
      <c r="AL141" s="5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119.48281754876724</v>
      </c>
      <c r="AM141" s="16">
        <f t="shared" si="64"/>
        <v>119.48281754876724</v>
      </c>
    </row>
    <row r="142" spans="1:39" s="5" customFormat="1" x14ac:dyDescent="0.25">
      <c r="A142" s="8">
        <f>'CSP5'!$A$181</f>
        <v>2400</v>
      </c>
      <c r="B142" s="16">
        <f t="shared" si="61"/>
        <v>0</v>
      </c>
      <c r="C142" s="5">
        <f>C117-('Main Injection'!C67+'CSP5'!C206)</f>
        <v>0</v>
      </c>
      <c r="D142" s="5">
        <f>D117-('Main Injection'!D67+'CSP5'!D206)</f>
        <v>0</v>
      </c>
      <c r="E142" s="5">
        <f>E117-('Main Injection'!E67+'CSP5'!E206)</f>
        <v>0</v>
      </c>
      <c r="F142" s="5">
        <f>F117-('Main Injection'!F67+'CSP5'!F206)</f>
        <v>0</v>
      </c>
      <c r="G142" s="5">
        <f>G117-('Main Injection'!G67+'CSP5'!G206)</f>
        <v>0</v>
      </c>
      <c r="H142" s="5">
        <f>H117-('Main Injection'!H67+'CSP5'!H206)</f>
        <v>0</v>
      </c>
      <c r="I142" s="5">
        <f>I117-('Main Injection'!I67+'CSP5'!I206)</f>
        <v>0</v>
      </c>
      <c r="J142" s="5">
        <f>J117-('Main Injection'!J67+'CSP5'!J206)</f>
        <v>0</v>
      </c>
      <c r="K142" s="5">
        <f>K117-('Main Injection'!K67+'CSP5'!K206)</f>
        <v>0</v>
      </c>
      <c r="L142" s="5">
        <f>L117-('Main Injection'!L67+'CSP5'!L206)</f>
        <v>0</v>
      </c>
      <c r="M142" s="5">
        <f>M117-('Main Injection'!M67+'CSP5'!M206)</f>
        <v>0</v>
      </c>
      <c r="N142" s="5">
        <f>N117-('Main Injection'!N67+'CSP5'!N206)</f>
        <v>0</v>
      </c>
      <c r="O142" s="5">
        <f>O117-('Main Injection'!O67+'CSP5'!O206)</f>
        <v>0</v>
      </c>
      <c r="P142" s="5">
        <f>P117-('Main Injection'!P67+'CSP5'!P206)</f>
        <v>0</v>
      </c>
      <c r="Q142" s="5">
        <f>Q117-('Main Injection'!Q67+'CSP5'!Q206)</f>
        <v>0</v>
      </c>
      <c r="R142" s="5">
        <f>R117-('Main Injection'!R67+'CSP5'!R206)</f>
        <v>0</v>
      </c>
      <c r="S142" s="16">
        <f t="shared" si="62"/>
        <v>0</v>
      </c>
      <c r="U142" s="8">
        <f>'CSP5'!$A$181</f>
        <v>2400</v>
      </c>
      <c r="V142" s="16">
        <f t="shared" si="63"/>
        <v>62.719719475745862</v>
      </c>
      <c r="W142" s="5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62.719719475745862</v>
      </c>
      <c r="X142" s="5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62.719719475745848</v>
      </c>
      <c r="Y142" s="5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62.719719475745862</v>
      </c>
      <c r="Z142" s="5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76.768637276415092</v>
      </c>
      <c r="AA142" s="5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85.399104722852243</v>
      </c>
      <c r="AB142" s="5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74.632962281194935</v>
      </c>
      <c r="AC142" s="5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82.197084873994228</v>
      </c>
      <c r="AD142" s="5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89.699710535144803</v>
      </c>
      <c r="AE142" s="5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91.967946200143871</v>
      </c>
      <c r="AF142" s="5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96.529206990961669</v>
      </c>
      <c r="AG142" s="5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112.57935177507984</v>
      </c>
      <c r="AH142" s="5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119.48281754876733</v>
      </c>
      <c r="AI142" s="5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119.48281754876741</v>
      </c>
      <c r="AJ142" s="5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119.48281754876758</v>
      </c>
      <c r="AK142" s="5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119.48281754876724</v>
      </c>
      <c r="AL142" s="5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119.48281754876724</v>
      </c>
      <c r="AM142" s="16">
        <f t="shared" si="64"/>
        <v>119.48281754876724</v>
      </c>
    </row>
    <row r="143" spans="1:39" s="5" customFormat="1" x14ac:dyDescent="0.25">
      <c r="A143" s="8">
        <f>'CSP5'!$A$182</f>
        <v>2600</v>
      </c>
      <c r="B143" s="16">
        <f t="shared" si="61"/>
        <v>0</v>
      </c>
      <c r="C143" s="5">
        <f>C118-('Main Injection'!C68+'CSP5'!C207)</f>
        <v>0</v>
      </c>
      <c r="D143" s="5">
        <f>D118-('Main Injection'!D68+'CSP5'!D207)</f>
        <v>0</v>
      </c>
      <c r="E143" s="5">
        <f>E118-('Main Injection'!E68+'CSP5'!E207)</f>
        <v>0</v>
      </c>
      <c r="F143" s="5">
        <f>F118-('Main Injection'!F68+'CSP5'!F207)</f>
        <v>0</v>
      </c>
      <c r="G143" s="5">
        <f>G118-('Main Injection'!G68+'CSP5'!G207)</f>
        <v>0</v>
      </c>
      <c r="H143" s="5">
        <f>H118-('Main Injection'!H68+'CSP5'!H207)</f>
        <v>0</v>
      </c>
      <c r="I143" s="5">
        <f>I118-('Main Injection'!I68+'CSP5'!I207)</f>
        <v>0</v>
      </c>
      <c r="J143" s="5">
        <f>J118-('Main Injection'!J68+'CSP5'!J207)</f>
        <v>0</v>
      </c>
      <c r="K143" s="5">
        <f>K118-('Main Injection'!K68+'CSP5'!K207)</f>
        <v>0</v>
      </c>
      <c r="L143" s="5">
        <f>L118-('Main Injection'!L68+'CSP5'!L207)</f>
        <v>0</v>
      </c>
      <c r="M143" s="5">
        <f>M118-('Main Injection'!M68+'CSP5'!M207)</f>
        <v>0</v>
      </c>
      <c r="N143" s="5">
        <f>N118-('Main Injection'!N68+'CSP5'!N207)</f>
        <v>0</v>
      </c>
      <c r="O143" s="5">
        <f>O118-('Main Injection'!O68+'CSP5'!O207)</f>
        <v>0</v>
      </c>
      <c r="P143" s="5">
        <f>P118-('Main Injection'!P68+'CSP5'!P207)</f>
        <v>0</v>
      </c>
      <c r="Q143" s="5">
        <f>Q118-('Main Injection'!Q68+'CSP5'!Q207)</f>
        <v>0</v>
      </c>
      <c r="R143" s="5">
        <f>R118-('Main Injection'!R68+'CSP5'!R207)</f>
        <v>0</v>
      </c>
      <c r="S143" s="16">
        <f t="shared" si="62"/>
        <v>0</v>
      </c>
      <c r="U143" s="8">
        <f>'CSP5'!$A$182</f>
        <v>2600</v>
      </c>
      <c r="V143" s="16">
        <f t="shared" si="63"/>
        <v>62.719719475745862</v>
      </c>
      <c r="W143" s="5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62.719719475745862</v>
      </c>
      <c r="X143" s="5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62.719719475745848</v>
      </c>
      <c r="Y143" s="5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62.719719475745862</v>
      </c>
      <c r="Z143" s="5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76.768637276415092</v>
      </c>
      <c r="AA143" s="5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85.399104722852243</v>
      </c>
      <c r="AB143" s="5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70.24713459771624</v>
      </c>
      <c r="AC143" s="5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76.251904760878787</v>
      </c>
      <c r="AD143" s="5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88.122957810894249</v>
      </c>
      <c r="AE143" s="5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91.967946200143871</v>
      </c>
      <c r="AF143" s="5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96.529206990961669</v>
      </c>
      <c r="AG143" s="5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112.57935177507984</v>
      </c>
      <c r="AH143" s="5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119.48281754876733</v>
      </c>
      <c r="AI143" s="5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119.48281754876741</v>
      </c>
      <c r="AJ143" s="5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119.48281754876758</v>
      </c>
      <c r="AK143" s="5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119.48281754876724</v>
      </c>
      <c r="AL143" s="5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119.48281754876724</v>
      </c>
      <c r="AM143" s="16">
        <f t="shared" si="64"/>
        <v>119.48281754876724</v>
      </c>
    </row>
    <row r="144" spans="1:39" s="5" customFormat="1" x14ac:dyDescent="0.25">
      <c r="A144" s="8">
        <f>'CSP5'!$A$183</f>
        <v>2800</v>
      </c>
      <c r="B144" s="16">
        <f t="shared" si="61"/>
        <v>0</v>
      </c>
      <c r="C144" s="5">
        <f>C119-('Main Injection'!C69+'CSP5'!C208)</f>
        <v>0</v>
      </c>
      <c r="D144" s="5">
        <f>D119-('Main Injection'!D69+'CSP5'!D208)</f>
        <v>0</v>
      </c>
      <c r="E144" s="5">
        <f>E119-('Main Injection'!E69+'CSP5'!E208)</f>
        <v>0</v>
      </c>
      <c r="F144" s="5">
        <f>F119-('Main Injection'!F69+'CSP5'!F208)</f>
        <v>0</v>
      </c>
      <c r="G144" s="5">
        <f>G119-('Main Injection'!G69+'CSP5'!G208)</f>
        <v>0</v>
      </c>
      <c r="H144" s="5">
        <f>H119-('Main Injection'!H69+'CSP5'!H208)</f>
        <v>0</v>
      </c>
      <c r="I144" s="5">
        <f>I119-('Main Injection'!I69+'CSP5'!I208)</f>
        <v>0</v>
      </c>
      <c r="J144" s="5">
        <f>J119-('Main Injection'!J69+'CSP5'!J208)</f>
        <v>0</v>
      </c>
      <c r="K144" s="5">
        <f>K119-('Main Injection'!K69+'CSP5'!K208)</f>
        <v>0</v>
      </c>
      <c r="L144" s="5">
        <f>L119-('Main Injection'!L69+'CSP5'!L208)</f>
        <v>0</v>
      </c>
      <c r="M144" s="5">
        <f>M119-('Main Injection'!M69+'CSP5'!M208)</f>
        <v>0</v>
      </c>
      <c r="N144" s="5">
        <f>N119-('Main Injection'!N69+'CSP5'!N208)</f>
        <v>0</v>
      </c>
      <c r="O144" s="5">
        <f>O119-('Main Injection'!O69+'CSP5'!O208)</f>
        <v>0</v>
      </c>
      <c r="P144" s="5">
        <f>P119-('Main Injection'!P69+'CSP5'!P208)</f>
        <v>0</v>
      </c>
      <c r="Q144" s="5">
        <f>Q119-('Main Injection'!Q69+'CSP5'!Q208)</f>
        <v>0</v>
      </c>
      <c r="R144" s="5">
        <f>R119-('Main Injection'!R69+'CSP5'!R208)</f>
        <v>0</v>
      </c>
      <c r="S144" s="16">
        <f t="shared" si="62"/>
        <v>0</v>
      </c>
      <c r="U144" s="8">
        <f>'CSP5'!$A$183</f>
        <v>2800</v>
      </c>
      <c r="V144" s="16">
        <f t="shared" si="63"/>
        <v>62.719719475745862</v>
      </c>
      <c r="W144" s="5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62.719719475745862</v>
      </c>
      <c r="X144" s="5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62.719719475745848</v>
      </c>
      <c r="Y144" s="5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62.719719475745862</v>
      </c>
      <c r="Z144" s="5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76.768637276415092</v>
      </c>
      <c r="AA144" s="5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85.399104722852243</v>
      </c>
      <c r="AB144" s="5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67.264771772950837</v>
      </c>
      <c r="AC144" s="5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74.868938879381858</v>
      </c>
      <c r="AD144" s="5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91.276463259395499</v>
      </c>
      <c r="AE144" s="5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94.33629314922247</v>
      </c>
      <c r="AF144" s="5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97.318655973987887</v>
      </c>
      <c r="AG144" s="5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112.57935177507984</v>
      </c>
      <c r="AH144" s="5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119.48281754876733</v>
      </c>
      <c r="AI144" s="5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119.48281754876741</v>
      </c>
      <c r="AJ144" s="5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119.48281754876758</v>
      </c>
      <c r="AK144" s="5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119.48281754876724</v>
      </c>
      <c r="AL144" s="5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119.48281754876724</v>
      </c>
      <c r="AM144" s="16">
        <f t="shared" si="64"/>
        <v>119.48281754876724</v>
      </c>
    </row>
    <row r="145" spans="1:39" s="5" customFormat="1" x14ac:dyDescent="0.25">
      <c r="A145" s="8">
        <f>'CSP5'!$A$184</f>
        <v>2900</v>
      </c>
      <c r="B145" s="16">
        <f t="shared" si="61"/>
        <v>0</v>
      </c>
      <c r="C145" s="5">
        <f>C120-('Main Injection'!C70+'CSP5'!C209)</f>
        <v>0</v>
      </c>
      <c r="D145" s="5">
        <f>D120-('Main Injection'!D70+'CSP5'!D209)</f>
        <v>0</v>
      </c>
      <c r="E145" s="5">
        <f>E120-('Main Injection'!E70+'CSP5'!E209)</f>
        <v>0</v>
      </c>
      <c r="F145" s="5">
        <f>F120-('Main Injection'!F70+'CSP5'!F209)</f>
        <v>0</v>
      </c>
      <c r="G145" s="5">
        <f>G120-('Main Injection'!G70+'CSP5'!G209)</f>
        <v>0</v>
      </c>
      <c r="H145" s="5">
        <f>H120-('Main Injection'!H70+'CSP5'!H209)</f>
        <v>0</v>
      </c>
      <c r="I145" s="5">
        <f>I120-('Main Injection'!I70+'CSP5'!I209)</f>
        <v>0</v>
      </c>
      <c r="J145" s="5">
        <f>J120-('Main Injection'!J70+'CSP5'!J209)</f>
        <v>0</v>
      </c>
      <c r="K145" s="5">
        <f>K120-('Main Injection'!K70+'CSP5'!K209)</f>
        <v>0</v>
      </c>
      <c r="L145" s="5">
        <f>L120-('Main Injection'!L70+'CSP5'!L209)</f>
        <v>0</v>
      </c>
      <c r="M145" s="5">
        <f>M120-('Main Injection'!M70+'CSP5'!M209)</f>
        <v>0</v>
      </c>
      <c r="N145" s="5">
        <f>N120-('Main Injection'!N70+'CSP5'!N209)</f>
        <v>0</v>
      </c>
      <c r="O145" s="5">
        <f>O120-('Main Injection'!O70+'CSP5'!O209)</f>
        <v>0</v>
      </c>
      <c r="P145" s="5">
        <f>P120-('Main Injection'!P70+'CSP5'!P209)</f>
        <v>0</v>
      </c>
      <c r="Q145" s="5">
        <f>Q120-('Main Injection'!Q70+'CSP5'!Q209)</f>
        <v>0</v>
      </c>
      <c r="R145" s="5">
        <f>R120-('Main Injection'!R70+'CSP5'!R209)</f>
        <v>0</v>
      </c>
      <c r="S145" s="16">
        <f t="shared" si="62"/>
        <v>0</v>
      </c>
      <c r="U145" s="8">
        <f>'CSP5'!$A$184</f>
        <v>2900</v>
      </c>
      <c r="V145" s="16">
        <f t="shared" si="63"/>
        <v>62.719719475745862</v>
      </c>
      <c r="W145" s="5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62.719719475745862</v>
      </c>
      <c r="X145" s="5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62.719719475745862</v>
      </c>
      <c r="Y145" s="5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62.719719475745862</v>
      </c>
      <c r="Z145" s="5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75.70079977880502</v>
      </c>
      <c r="AA145" s="5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80.016033502023603</v>
      </c>
      <c r="AB145" s="5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67.264771772950837</v>
      </c>
      <c r="AC145" s="5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68.88800473623813</v>
      </c>
      <c r="AD145" s="5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84.531465494545699</v>
      </c>
      <c r="AE145" s="5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92.018001842183637</v>
      </c>
      <c r="AF145" s="5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93.509183254566338</v>
      </c>
      <c r="AG145" s="5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111.05824914697921</v>
      </c>
      <c r="AH145" s="5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119.48281754876733</v>
      </c>
      <c r="AI145" s="5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119.48281754876741</v>
      </c>
      <c r="AJ145" s="5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119.48281754876758</v>
      </c>
      <c r="AK145" s="5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119.48281754876724</v>
      </c>
      <c r="AL145" s="5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119.48281754876724</v>
      </c>
      <c r="AM145" s="16">
        <f t="shared" si="64"/>
        <v>119.48281754876724</v>
      </c>
    </row>
    <row r="146" spans="1:39" s="5" customFormat="1" x14ac:dyDescent="0.25">
      <c r="A146" s="8">
        <f>'CSP5'!$A$185</f>
        <v>3000</v>
      </c>
      <c r="B146" s="16">
        <f t="shared" si="61"/>
        <v>0</v>
      </c>
      <c r="C146" s="5">
        <f>C121-('Main Injection'!C71+'CSP5'!C210)</f>
        <v>0</v>
      </c>
      <c r="D146" s="5">
        <f>D121-('Main Injection'!D71+'CSP5'!D210)</f>
        <v>0</v>
      </c>
      <c r="E146" s="5">
        <f>E121-('Main Injection'!E71+'CSP5'!E210)</f>
        <v>0</v>
      </c>
      <c r="F146" s="5">
        <f>F121-('Main Injection'!F71+'CSP5'!F210)</f>
        <v>0</v>
      </c>
      <c r="G146" s="5">
        <f>G121-('Main Injection'!G71+'CSP5'!G210)</f>
        <v>0</v>
      </c>
      <c r="H146" s="5">
        <f>H121-('Main Injection'!H71+'CSP5'!H210)</f>
        <v>0</v>
      </c>
      <c r="I146" s="5">
        <f>I121-('Main Injection'!I71+'CSP5'!I210)</f>
        <v>0</v>
      </c>
      <c r="J146" s="5">
        <f>J121-('Main Injection'!J71+'CSP5'!J210)</f>
        <v>0</v>
      </c>
      <c r="K146" s="5">
        <f>K121-('Main Injection'!K71+'CSP5'!K210)</f>
        <v>0</v>
      </c>
      <c r="L146" s="5">
        <f>L121-('Main Injection'!L71+'CSP5'!L210)</f>
        <v>0</v>
      </c>
      <c r="M146" s="5">
        <f>M121-('Main Injection'!M71+'CSP5'!M210)</f>
        <v>0</v>
      </c>
      <c r="N146" s="5">
        <f>N121-('Main Injection'!N71+'CSP5'!N210)</f>
        <v>0</v>
      </c>
      <c r="O146" s="5">
        <f>O121-('Main Injection'!O71+'CSP5'!O210)</f>
        <v>0</v>
      </c>
      <c r="P146" s="5">
        <f>P121-('Main Injection'!P71+'CSP5'!P210)</f>
        <v>0</v>
      </c>
      <c r="Q146" s="5">
        <f>Q121-('Main Injection'!Q71+'CSP5'!Q210)</f>
        <v>0</v>
      </c>
      <c r="R146" s="5">
        <f>R121-('Main Injection'!R71+'CSP5'!R210)</f>
        <v>0</v>
      </c>
      <c r="S146" s="16">
        <f t="shared" si="62"/>
        <v>0</v>
      </c>
      <c r="U146" s="8">
        <f>'CSP5'!$A$185</f>
        <v>3000</v>
      </c>
      <c r="V146" s="16">
        <f t="shared" si="63"/>
        <v>62.719719475745862</v>
      </c>
      <c r="W146" s="5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62.719719475745862</v>
      </c>
      <c r="X146" s="5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62.719719475745848</v>
      </c>
      <c r="Y146" s="5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62.719719475745862</v>
      </c>
      <c r="Z146" s="5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74.632962281194935</v>
      </c>
      <c r="AA146" s="5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74.632962281194935</v>
      </c>
      <c r="AB146" s="5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67.264771772950837</v>
      </c>
      <c r="AC146" s="5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62.90707059309441</v>
      </c>
      <c r="AD146" s="5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77.786467729695886</v>
      </c>
      <c r="AE146" s="5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89.699710535144817</v>
      </c>
      <c r="AF146" s="5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89.699710535144803</v>
      </c>
      <c r="AG146" s="5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109.53714651887854</v>
      </c>
      <c r="AH146" s="5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119.48281754876733</v>
      </c>
      <c r="AI146" s="5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119.48281754876741</v>
      </c>
      <c r="AJ146" s="5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119.48281754876758</v>
      </c>
      <c r="AK146" s="5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119.48281754876724</v>
      </c>
      <c r="AL146" s="5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119.48281754876724</v>
      </c>
      <c r="AM146" s="16">
        <f t="shared" si="64"/>
        <v>119.48281754876724</v>
      </c>
    </row>
    <row r="147" spans="1:39" s="5" customFormat="1" x14ac:dyDescent="0.25">
      <c r="A147" s="8">
        <f>'CSP5'!$A$186</f>
        <v>3200</v>
      </c>
      <c r="B147" s="16">
        <f t="shared" si="61"/>
        <v>0</v>
      </c>
      <c r="C147" s="5">
        <f>C122-('Main Injection'!C72+'CSP5'!C211)</f>
        <v>0</v>
      </c>
      <c r="D147" s="5">
        <f>D122-('Main Injection'!D72+'CSP5'!D211)</f>
        <v>0</v>
      </c>
      <c r="E147" s="5">
        <f>E122-('Main Injection'!E72+'CSP5'!E211)</f>
        <v>0</v>
      </c>
      <c r="F147" s="5">
        <f>F122-('Main Injection'!F72+'CSP5'!F211)</f>
        <v>0</v>
      </c>
      <c r="G147" s="5">
        <f>G122-('Main Injection'!G72+'CSP5'!G211)</f>
        <v>0</v>
      </c>
      <c r="H147" s="5">
        <f>H122-('Main Injection'!H72+'CSP5'!H211)</f>
        <v>0</v>
      </c>
      <c r="I147" s="5">
        <f>I122-('Main Injection'!I72+'CSP5'!I211)</f>
        <v>0</v>
      </c>
      <c r="J147" s="5">
        <f>J122-('Main Injection'!J72+'CSP5'!J211)</f>
        <v>0</v>
      </c>
      <c r="K147" s="5">
        <f>K122-('Main Injection'!K72+'CSP5'!K211)</f>
        <v>0</v>
      </c>
      <c r="L147" s="5">
        <f>L122-('Main Injection'!L72+'CSP5'!L211)</f>
        <v>0</v>
      </c>
      <c r="M147" s="5">
        <f>M122-('Main Injection'!M72+'CSP5'!M211)</f>
        <v>0</v>
      </c>
      <c r="N147" s="5">
        <f>N122-('Main Injection'!N72+'CSP5'!N211)</f>
        <v>0</v>
      </c>
      <c r="O147" s="5">
        <f>O122-('Main Injection'!O72+'CSP5'!O211)</f>
        <v>0</v>
      </c>
      <c r="P147" s="5">
        <f>P122-('Main Injection'!P72+'CSP5'!P211)</f>
        <v>0</v>
      </c>
      <c r="Q147" s="5">
        <f>Q122-('Main Injection'!Q72+'CSP5'!Q211)</f>
        <v>0</v>
      </c>
      <c r="R147" s="5">
        <f>R122-('Main Injection'!R72+'CSP5'!R211)</f>
        <v>0</v>
      </c>
      <c r="S147" s="16">
        <f t="shared" si="62"/>
        <v>0</v>
      </c>
      <c r="U147" s="8">
        <f>'CSP5'!$A$186</f>
        <v>3200</v>
      </c>
      <c r="V147" s="16">
        <f t="shared" si="63"/>
        <v>62.719719475745862</v>
      </c>
      <c r="W147" s="5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62.719719475745862</v>
      </c>
      <c r="X147" s="5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62.719719475745848</v>
      </c>
      <c r="Y147" s="5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62.719719475745862</v>
      </c>
      <c r="Z147" s="5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62.719719475745862</v>
      </c>
      <c r="AA147" s="5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62.719719475745862</v>
      </c>
      <c r="AB147" s="5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62.719719475745862</v>
      </c>
      <c r="AC147" s="5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62.719719475745862</v>
      </c>
      <c r="AD147" s="5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62.719719475745862</v>
      </c>
      <c r="AE147" s="5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69.437186637473744</v>
      </c>
      <c r="AF147" s="5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82.945535902587778</v>
      </c>
      <c r="AG147" s="5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109.53714651887854</v>
      </c>
      <c r="AH147" s="5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119.48281754876733</v>
      </c>
      <c r="AI147" s="5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119.48281754876741</v>
      </c>
      <c r="AJ147" s="5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119.48281754876758</v>
      </c>
      <c r="AK147" s="5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119.48281754876724</v>
      </c>
      <c r="AL147" s="5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119.48281754876724</v>
      </c>
      <c r="AM147" s="16">
        <f t="shared" si="64"/>
        <v>119.48281754876724</v>
      </c>
    </row>
    <row r="148" spans="1:39" s="5" customFormat="1" x14ac:dyDescent="0.25">
      <c r="A148" s="8">
        <f>'CSP5'!$A$187</f>
        <v>3300</v>
      </c>
      <c r="B148" s="16">
        <f t="shared" si="61"/>
        <v>0</v>
      </c>
      <c r="C148" s="5">
        <f>C123-('Main Injection'!C73+'CSP5'!C212)</f>
        <v>0</v>
      </c>
      <c r="D148" s="5">
        <f>D123-('Main Injection'!D73+'CSP5'!D212)</f>
        <v>0</v>
      </c>
      <c r="E148" s="5">
        <f>E123-('Main Injection'!E73+'CSP5'!E212)</f>
        <v>0</v>
      </c>
      <c r="F148" s="5">
        <f>F123-('Main Injection'!F73+'CSP5'!F212)</f>
        <v>0</v>
      </c>
      <c r="G148" s="5">
        <f>G123-('Main Injection'!G73+'CSP5'!G212)</f>
        <v>0</v>
      </c>
      <c r="H148" s="5">
        <f>H123-('Main Injection'!H73+'CSP5'!H212)</f>
        <v>0</v>
      </c>
      <c r="I148" s="5">
        <f>I123-('Main Injection'!I73+'CSP5'!I212)</f>
        <v>0</v>
      </c>
      <c r="J148" s="5">
        <f>J123-('Main Injection'!J73+'CSP5'!J212)</f>
        <v>0</v>
      </c>
      <c r="K148" s="5">
        <f>K123-('Main Injection'!K73+'CSP5'!K212)</f>
        <v>0</v>
      </c>
      <c r="L148" s="5">
        <f>L123-('Main Injection'!L73+'CSP5'!L212)</f>
        <v>0</v>
      </c>
      <c r="M148" s="5">
        <f>M123-('Main Injection'!M73+'CSP5'!M212)</f>
        <v>0</v>
      </c>
      <c r="N148" s="5">
        <f>N123-('Main Injection'!N73+'CSP5'!N212)</f>
        <v>0</v>
      </c>
      <c r="O148" s="5">
        <f>O123-('Main Injection'!O73+'CSP5'!O212)</f>
        <v>0</v>
      </c>
      <c r="P148" s="5">
        <f>P123-('Main Injection'!P73+'CSP5'!P212)</f>
        <v>0</v>
      </c>
      <c r="Q148" s="5">
        <f>Q123-('Main Injection'!Q73+'CSP5'!Q212)</f>
        <v>0</v>
      </c>
      <c r="R148" s="5">
        <f>R123-('Main Injection'!R73+'CSP5'!R212)</f>
        <v>0</v>
      </c>
      <c r="S148" s="16">
        <f t="shared" si="62"/>
        <v>0</v>
      </c>
      <c r="U148" s="8">
        <f>'CSP5'!$A$187</f>
        <v>3300</v>
      </c>
      <c r="V148" s="16">
        <f t="shared" si="63"/>
        <v>62.719719475745784</v>
      </c>
      <c r="W148" s="5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62.719719475745784</v>
      </c>
      <c r="X148" s="5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62.719719475746125</v>
      </c>
      <c r="Y148" s="5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62.719719475745784</v>
      </c>
      <c r="Z148" s="5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62.719719475745443</v>
      </c>
      <c r="AA148" s="5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62.719719475746125</v>
      </c>
      <c r="AB148" s="5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62.719719475745784</v>
      </c>
      <c r="AC148" s="5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62.719719475745784</v>
      </c>
      <c r="AD148" s="5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62.719719475745784</v>
      </c>
      <c r="AE148" s="5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69.437186637473275</v>
      </c>
      <c r="AF148" s="5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82.945535902586954</v>
      </c>
      <c r="AG148" s="5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109.53714651888038</v>
      </c>
      <c r="AH148" s="5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119.48281754877473</v>
      </c>
      <c r="AI148" s="5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119.48281754877473</v>
      </c>
      <c r="AJ148" s="5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119.48281754877473</v>
      </c>
      <c r="AK148" s="5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119.48281754875298</v>
      </c>
      <c r="AL148" s="5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119.48281754879648</v>
      </c>
      <c r="AM148" s="16">
        <f t="shared" si="64"/>
        <v>119.48281754879648</v>
      </c>
    </row>
    <row r="149" spans="1:39" s="5" customFormat="1" x14ac:dyDescent="0.25">
      <c r="A149" s="8">
        <f>'CSP5'!$A$188</f>
        <v>3500</v>
      </c>
      <c r="B149" s="16">
        <f t="shared" si="61"/>
        <v>0</v>
      </c>
      <c r="C149" s="5">
        <f>C124-('Main Injection'!C74+'CSP5'!C213)</f>
        <v>0</v>
      </c>
      <c r="D149" s="5">
        <f>D124-('Main Injection'!D74+'CSP5'!D213)</f>
        <v>0</v>
      </c>
      <c r="E149" s="5">
        <f>E124-('Main Injection'!E74+'CSP5'!E213)</f>
        <v>0</v>
      </c>
      <c r="F149" s="5">
        <f>F124-('Main Injection'!F74+'CSP5'!F213)</f>
        <v>0</v>
      </c>
      <c r="G149" s="5">
        <f>G124-('Main Injection'!G74+'CSP5'!G213)</f>
        <v>0</v>
      </c>
      <c r="H149" s="5">
        <f>H124-('Main Injection'!H74+'CSP5'!H213)</f>
        <v>0</v>
      </c>
      <c r="I149" s="5">
        <f>I124-('Main Injection'!I74+'CSP5'!I213)</f>
        <v>0</v>
      </c>
      <c r="J149" s="5">
        <f>J124-('Main Injection'!J74+'CSP5'!J213)</f>
        <v>0</v>
      </c>
      <c r="K149" s="5">
        <f>K124-('Main Injection'!K74+'CSP5'!K213)</f>
        <v>0</v>
      </c>
      <c r="L149" s="5">
        <f>L124-('Main Injection'!L74+'CSP5'!L213)</f>
        <v>0</v>
      </c>
      <c r="M149" s="5">
        <f>M124-('Main Injection'!M74+'CSP5'!M213)</f>
        <v>0</v>
      </c>
      <c r="N149" s="5">
        <f>N124-('Main Injection'!N74+'CSP5'!N213)</f>
        <v>0</v>
      </c>
      <c r="O149" s="5">
        <f>O124-('Main Injection'!O74+'CSP5'!O213)</f>
        <v>0</v>
      </c>
      <c r="P149" s="5">
        <f>P124-('Main Injection'!P74+'CSP5'!P213)</f>
        <v>0</v>
      </c>
      <c r="Q149" s="5">
        <f>Q124-('Main Injection'!Q74+'CSP5'!Q213)</f>
        <v>0</v>
      </c>
      <c r="R149" s="5">
        <f>R124-('Main Injection'!R74+'CSP5'!R213)</f>
        <v>0</v>
      </c>
      <c r="S149" s="16">
        <f t="shared" si="62"/>
        <v>0</v>
      </c>
      <c r="U149" s="8">
        <f>'CSP5'!$A$188</f>
        <v>3500</v>
      </c>
      <c r="V149" s="16">
        <f t="shared" si="63"/>
        <v>62.719719475744427</v>
      </c>
      <c r="W149" s="5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62.719719475744427</v>
      </c>
      <c r="X149" s="5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62.719719475745784</v>
      </c>
      <c r="Y149" s="5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62.719719475744427</v>
      </c>
      <c r="Z149" s="5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62.719719475748164</v>
      </c>
      <c r="AA149" s="5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62.719719475747141</v>
      </c>
      <c r="AB149" s="5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62.719719475745784</v>
      </c>
      <c r="AC149" s="5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62.719719475745784</v>
      </c>
      <c r="AD149" s="5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62.719719475744427</v>
      </c>
      <c r="AE149" s="5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69.43718663747498</v>
      </c>
      <c r="AF149" s="5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82.94553590258559</v>
      </c>
      <c r="AG149" s="5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109.53714651887901</v>
      </c>
      <c r="AH149" s="5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119.48281754875298</v>
      </c>
      <c r="AI149" s="5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119.48281754875298</v>
      </c>
      <c r="AJ149" s="5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119.48281754870946</v>
      </c>
      <c r="AK149" s="5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119.4828175488835</v>
      </c>
      <c r="AL149" s="5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119.48281754870946</v>
      </c>
      <c r="AM149" s="16">
        <f t="shared" si="64"/>
        <v>119.48281754870946</v>
      </c>
    </row>
    <row r="150" spans="1:39" s="5" customFormat="1" x14ac:dyDescent="0.25">
      <c r="A150" s="16">
        <f>'CSP5'!$A$189</f>
        <v>3501</v>
      </c>
      <c r="B150" s="16">
        <f>B149</f>
        <v>0</v>
      </c>
      <c r="C150" s="16">
        <f t="shared" ref="C150:S150" si="65">C149</f>
        <v>0</v>
      </c>
      <c r="D150" s="16">
        <f t="shared" si="65"/>
        <v>0</v>
      </c>
      <c r="E150" s="16">
        <f t="shared" si="65"/>
        <v>0</v>
      </c>
      <c r="F150" s="16">
        <f t="shared" si="65"/>
        <v>0</v>
      </c>
      <c r="G150" s="16">
        <f t="shared" si="65"/>
        <v>0</v>
      </c>
      <c r="H150" s="16">
        <f t="shared" si="65"/>
        <v>0</v>
      </c>
      <c r="I150" s="16">
        <f t="shared" si="65"/>
        <v>0</v>
      </c>
      <c r="J150" s="16">
        <f t="shared" si="65"/>
        <v>0</v>
      </c>
      <c r="K150" s="16">
        <f t="shared" si="65"/>
        <v>0</v>
      </c>
      <c r="L150" s="16">
        <f t="shared" si="65"/>
        <v>0</v>
      </c>
      <c r="M150" s="16">
        <f t="shared" si="65"/>
        <v>0</v>
      </c>
      <c r="N150" s="16">
        <f t="shared" si="65"/>
        <v>0</v>
      </c>
      <c r="O150" s="16">
        <f t="shared" si="65"/>
        <v>0</v>
      </c>
      <c r="P150" s="16">
        <f t="shared" si="65"/>
        <v>0</v>
      </c>
      <c r="Q150" s="16">
        <f t="shared" si="65"/>
        <v>0</v>
      </c>
      <c r="R150" s="16">
        <f t="shared" si="65"/>
        <v>0</v>
      </c>
      <c r="S150" s="16">
        <f t="shared" si="65"/>
        <v>0</v>
      </c>
      <c r="U150" s="16">
        <f>'CSP5'!$A$189</f>
        <v>3501</v>
      </c>
      <c r="V150" s="16">
        <f>V149</f>
        <v>62.719719475744427</v>
      </c>
      <c r="W150" s="16">
        <f t="shared" ref="W150:AM150" si="66">W149</f>
        <v>62.719719475744427</v>
      </c>
      <c r="X150" s="16">
        <f t="shared" si="66"/>
        <v>62.719719475745784</v>
      </c>
      <c r="Y150" s="16">
        <f t="shared" si="66"/>
        <v>62.719719475744427</v>
      </c>
      <c r="Z150" s="16">
        <f t="shared" si="66"/>
        <v>62.719719475748164</v>
      </c>
      <c r="AA150" s="16">
        <f t="shared" si="66"/>
        <v>62.719719475747141</v>
      </c>
      <c r="AB150" s="16">
        <f t="shared" si="66"/>
        <v>62.719719475745784</v>
      </c>
      <c r="AC150" s="16">
        <f t="shared" si="66"/>
        <v>62.719719475745784</v>
      </c>
      <c r="AD150" s="16">
        <f t="shared" si="66"/>
        <v>62.719719475744427</v>
      </c>
      <c r="AE150" s="16">
        <f t="shared" si="66"/>
        <v>69.43718663747498</v>
      </c>
      <c r="AF150" s="16">
        <f t="shared" si="66"/>
        <v>82.94553590258559</v>
      </c>
      <c r="AG150" s="16">
        <f t="shared" si="66"/>
        <v>109.53714651887901</v>
      </c>
      <c r="AH150" s="16">
        <f t="shared" si="66"/>
        <v>119.48281754875298</v>
      </c>
      <c r="AI150" s="16">
        <f t="shared" si="66"/>
        <v>119.48281754875298</v>
      </c>
      <c r="AJ150" s="16">
        <f t="shared" si="66"/>
        <v>119.48281754870946</v>
      </c>
      <c r="AK150" s="16">
        <f t="shared" si="66"/>
        <v>119.4828175488835</v>
      </c>
      <c r="AL150" s="16">
        <f t="shared" si="66"/>
        <v>119.48281754870946</v>
      </c>
      <c r="AM150" s="16">
        <f t="shared" si="66"/>
        <v>119.48281754870946</v>
      </c>
    </row>
    <row r="152" spans="1:39" x14ac:dyDescent="0.25">
      <c r="A152" s="17"/>
      <c r="B152" s="51" t="s">
        <v>1145</v>
      </c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U152" s="17"/>
      <c r="V152" s="51" t="s">
        <v>1186</v>
      </c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13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13">
        <f>'CSP5'!$S$168</f>
        <v>141</v>
      </c>
      <c r="U154" s="3" t="str">
        <f>'CSP5'!$A$168</f>
        <v>RPM</v>
      </c>
      <c r="V154" s="13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13">
        <f>'CSP5'!$S$168</f>
        <v>141</v>
      </c>
    </row>
    <row r="155" spans="1:39" s="5" customFormat="1" x14ac:dyDescent="0.25">
      <c r="A155" s="16">
        <f>'CSP5'!$A$169</f>
        <v>619</v>
      </c>
      <c r="B155" s="16">
        <f>B156</f>
        <v>0</v>
      </c>
      <c r="C155" s="16">
        <f t="shared" ref="C155:S155" si="67">C156</f>
        <v>0</v>
      </c>
      <c r="D155" s="16">
        <f t="shared" si="67"/>
        <v>0</v>
      </c>
      <c r="E155" s="16">
        <f t="shared" si="67"/>
        <v>0</v>
      </c>
      <c r="F155" s="16">
        <f t="shared" si="67"/>
        <v>0</v>
      </c>
      <c r="G155" s="16">
        <f t="shared" si="67"/>
        <v>0</v>
      </c>
      <c r="H155" s="16">
        <f t="shared" si="67"/>
        <v>0</v>
      </c>
      <c r="I155" s="16">
        <f t="shared" si="67"/>
        <v>0</v>
      </c>
      <c r="J155" s="16">
        <f t="shared" si="67"/>
        <v>0</v>
      </c>
      <c r="K155" s="16">
        <f t="shared" si="67"/>
        <v>0</v>
      </c>
      <c r="L155" s="16">
        <f t="shared" si="67"/>
        <v>0</v>
      </c>
      <c r="M155" s="16">
        <f t="shared" si="67"/>
        <v>0</v>
      </c>
      <c r="N155" s="16">
        <f t="shared" si="67"/>
        <v>0</v>
      </c>
      <c r="O155" s="16">
        <f t="shared" si="67"/>
        <v>0</v>
      </c>
      <c r="P155" s="16">
        <f t="shared" si="67"/>
        <v>0</v>
      </c>
      <c r="Q155" s="16">
        <f t="shared" si="67"/>
        <v>0</v>
      </c>
      <c r="R155" s="16">
        <f t="shared" si="67"/>
        <v>0</v>
      </c>
      <c r="S155" s="16">
        <f t="shared" si="67"/>
        <v>0</v>
      </c>
      <c r="U155" s="16">
        <f>'CSP5'!$A$169</f>
        <v>619</v>
      </c>
      <c r="V155" s="16">
        <f>V156</f>
        <v>78.889414739326369</v>
      </c>
      <c r="W155" s="16">
        <f t="shared" ref="W155:AM155" si="68">W156</f>
        <v>78.889414739326369</v>
      </c>
      <c r="X155" s="16">
        <f t="shared" si="68"/>
        <v>78.889414739326369</v>
      </c>
      <c r="Y155" s="16">
        <f t="shared" si="68"/>
        <v>78.889414739326369</v>
      </c>
      <c r="Z155" s="16">
        <f t="shared" si="68"/>
        <v>78.889414739326369</v>
      </c>
      <c r="AA155" s="16">
        <f t="shared" si="68"/>
        <v>78.889414739326369</v>
      </c>
      <c r="AB155" s="16">
        <f t="shared" si="68"/>
        <v>78.889414739326369</v>
      </c>
      <c r="AC155" s="16">
        <f t="shared" si="68"/>
        <v>78.889414739326369</v>
      </c>
      <c r="AD155" s="16">
        <f t="shared" si="68"/>
        <v>78.889414739326369</v>
      </c>
      <c r="AE155" s="16">
        <f t="shared" si="68"/>
        <v>78.889414739326369</v>
      </c>
      <c r="AF155" s="16">
        <f t="shared" si="68"/>
        <v>78.889414739326369</v>
      </c>
      <c r="AG155" s="16">
        <f t="shared" si="68"/>
        <v>78.889414739326369</v>
      </c>
      <c r="AH155" s="16">
        <f t="shared" si="68"/>
        <v>78.889414739326369</v>
      </c>
      <c r="AI155" s="16">
        <f t="shared" si="68"/>
        <v>78.889414739326369</v>
      </c>
      <c r="AJ155" s="16">
        <f t="shared" si="68"/>
        <v>78.889414739326511</v>
      </c>
      <c r="AK155" s="16">
        <f t="shared" si="68"/>
        <v>78.889414739326327</v>
      </c>
      <c r="AL155" s="16">
        <f t="shared" si="68"/>
        <v>78.889414739326426</v>
      </c>
      <c r="AM155" s="16">
        <f t="shared" si="68"/>
        <v>78.889414739326426</v>
      </c>
    </row>
    <row r="156" spans="1:39" s="5" customFormat="1" x14ac:dyDescent="0.25">
      <c r="A156" s="8">
        <f>'CSP5'!$A$170</f>
        <v>620</v>
      </c>
      <c r="B156" s="16">
        <f>C156</f>
        <v>0</v>
      </c>
      <c r="C156" s="5">
        <f>IF(C106&gt;'Internal Flash'!$B$390*-1,C106-'Internal Flash'!$B$390*-1,0)</f>
        <v>0</v>
      </c>
      <c r="D156" s="5">
        <f>IF(D106&gt;'Internal Flash'!$B$390*-1,D106-'Internal Flash'!$B$390*-1,0)</f>
        <v>0</v>
      </c>
      <c r="E156" s="5">
        <f>IF(E106&gt;'Internal Flash'!$B$390*-1,E106-'Internal Flash'!$B$390*-1,0)</f>
        <v>0</v>
      </c>
      <c r="F156" s="5">
        <f>IF(F106&gt;'Internal Flash'!$B$390*-1,F106-'Internal Flash'!$B$390*-1,0)</f>
        <v>0</v>
      </c>
      <c r="G156" s="5">
        <f>IF(G106&gt;'Internal Flash'!$B$390*-1,G106-'Internal Flash'!$B$390*-1,0)</f>
        <v>0</v>
      </c>
      <c r="H156" s="5">
        <f>IF(H106&gt;'Internal Flash'!$B$390*-1,H106-'Internal Flash'!$B$390*-1,0)</f>
        <v>0</v>
      </c>
      <c r="I156" s="5">
        <f>IF(I106&gt;'Internal Flash'!$B$390*-1,I106-'Internal Flash'!$B$390*-1,0)</f>
        <v>0</v>
      </c>
      <c r="J156" s="5">
        <f>IF(J106&gt;'Internal Flash'!$B$390*-1,J106-'Internal Flash'!$B$390*-1,0)</f>
        <v>0</v>
      </c>
      <c r="K156" s="5">
        <f>IF(K106&gt;'Internal Flash'!$B$390*-1,K106-'Internal Flash'!$B$390*-1,0)</f>
        <v>0</v>
      </c>
      <c r="L156" s="5">
        <f>IF(L106&gt;'Internal Flash'!$B$390*-1,L106-'Internal Flash'!$B$390*-1,0)</f>
        <v>0</v>
      </c>
      <c r="M156" s="5">
        <f>IF(M106&gt;'Internal Flash'!$B$390*-1,M106-'Internal Flash'!$B$390*-1,0)</f>
        <v>0</v>
      </c>
      <c r="N156" s="5">
        <f>IF(N106&gt;'Internal Flash'!$B$390*-1,N106-'Internal Flash'!$B$390*-1,0)</f>
        <v>0</v>
      </c>
      <c r="O156" s="5">
        <f>IF(O106&gt;'Internal Flash'!$B$390*-1,O106-'Internal Flash'!$B$390*-1,0)</f>
        <v>0</v>
      </c>
      <c r="P156" s="5">
        <f>IF(P106&gt;'Internal Flash'!$B$390*-1,P106-'Internal Flash'!$B$390*-1,0)</f>
        <v>0</v>
      </c>
      <c r="Q156" s="5">
        <f>IF(Q106&gt;'Internal Flash'!$B$390*-1,Q106-'Internal Flash'!$B$390*-1,0)</f>
        <v>0</v>
      </c>
      <c r="R156" s="5">
        <f>IF(R106&gt;'Internal Flash'!$B$390*-1,R106-'Internal Flash'!$B$390*-1,0)</f>
        <v>0</v>
      </c>
      <c r="S156" s="16">
        <f>R156</f>
        <v>0</v>
      </c>
      <c r="U156" s="8">
        <f>'CSP5'!$A$170</f>
        <v>620</v>
      </c>
      <c r="V156" s="16">
        <f>W156</f>
        <v>78.889414739326369</v>
      </c>
      <c r="W156" s="5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78.889414739326369</v>
      </c>
      <c r="X156" s="5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78.889414739326369</v>
      </c>
      <c r="Y156" s="5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78.889414739326369</v>
      </c>
      <c r="Z156" s="5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78.889414739326369</v>
      </c>
      <c r="AA156" s="5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78.889414739326369</v>
      </c>
      <c r="AB156" s="5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78.889414739326369</v>
      </c>
      <c r="AC156" s="5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78.889414739326369</v>
      </c>
      <c r="AD156" s="5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78.889414739326369</v>
      </c>
      <c r="AE156" s="5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78.889414739326369</v>
      </c>
      <c r="AF156" s="5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78.889414739326369</v>
      </c>
      <c r="AG156" s="5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78.889414739326369</v>
      </c>
      <c r="AH156" s="5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78.889414739326369</v>
      </c>
      <c r="AI156" s="5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78.889414739326369</v>
      </c>
      <c r="AJ156" s="5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78.889414739326511</v>
      </c>
      <c r="AK156" s="5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78.889414739326327</v>
      </c>
      <c r="AL156" s="5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78.889414739326426</v>
      </c>
      <c r="AM156" s="16">
        <f>AL156</f>
        <v>78.889414739326426</v>
      </c>
    </row>
    <row r="157" spans="1:39" s="5" customFormat="1" x14ac:dyDescent="0.25">
      <c r="A157" s="8">
        <f>'CSP5'!$A$171</f>
        <v>650</v>
      </c>
      <c r="B157" s="16">
        <f t="shared" ref="B157:B174" si="69">C157</f>
        <v>0</v>
      </c>
      <c r="C157" s="5">
        <f>IF(C107&gt;'Internal Flash'!$B$390*-1,C107-'Internal Flash'!$B$390*-1,0)</f>
        <v>0</v>
      </c>
      <c r="D157" s="5">
        <f>IF(D107&gt;'Internal Flash'!$B$390*-1,D107-'Internal Flash'!$B$390*-1,0)</f>
        <v>0</v>
      </c>
      <c r="E157" s="5">
        <f>IF(E107&gt;'Internal Flash'!$B$390*-1,E107-'Internal Flash'!$B$390*-1,0)</f>
        <v>0</v>
      </c>
      <c r="F157" s="5">
        <f>IF(F107&gt;'Internal Flash'!$B$390*-1,F107-'Internal Flash'!$B$390*-1,0)</f>
        <v>0</v>
      </c>
      <c r="G157" s="5">
        <f>IF(G107&gt;'Internal Flash'!$B$390*-1,G107-'Internal Flash'!$B$390*-1,0)</f>
        <v>0</v>
      </c>
      <c r="H157" s="5">
        <f>IF(H107&gt;'Internal Flash'!$B$390*-1,H107-'Internal Flash'!$B$390*-1,0)</f>
        <v>0</v>
      </c>
      <c r="I157" s="5">
        <f>IF(I107&gt;'Internal Flash'!$B$390*-1,I107-'Internal Flash'!$B$390*-1,0)</f>
        <v>0</v>
      </c>
      <c r="J157" s="5">
        <f>IF(J107&gt;'Internal Flash'!$B$390*-1,J107-'Internal Flash'!$B$390*-1,0)</f>
        <v>0</v>
      </c>
      <c r="K157" s="5">
        <f>IF(K107&gt;'Internal Flash'!$B$390*-1,K107-'Internal Flash'!$B$390*-1,0)</f>
        <v>0</v>
      </c>
      <c r="L157" s="5">
        <f>IF(L107&gt;'Internal Flash'!$B$390*-1,L107-'Internal Flash'!$B$390*-1,0)</f>
        <v>0</v>
      </c>
      <c r="M157" s="5">
        <f>IF(M107&gt;'Internal Flash'!$B$390*-1,M107-'Internal Flash'!$B$390*-1,0)</f>
        <v>0</v>
      </c>
      <c r="N157" s="5">
        <f>IF(N107&gt;'Internal Flash'!$B$390*-1,N107-'Internal Flash'!$B$390*-1,0)</f>
        <v>0</v>
      </c>
      <c r="O157" s="5">
        <f>IF(O107&gt;'Internal Flash'!$B$390*-1,O107-'Internal Flash'!$B$390*-1,0)</f>
        <v>0</v>
      </c>
      <c r="P157" s="5">
        <f>IF(P107&gt;'Internal Flash'!$B$390*-1,P107-'Internal Flash'!$B$390*-1,0)</f>
        <v>0</v>
      </c>
      <c r="Q157" s="5">
        <f>IF(Q107&gt;'Internal Flash'!$B$390*-1,Q107-'Internal Flash'!$B$390*-1,0)</f>
        <v>0</v>
      </c>
      <c r="R157" s="5">
        <f>IF(R107&gt;'Internal Flash'!$B$390*-1,R107-'Internal Flash'!$B$390*-1,0)</f>
        <v>0</v>
      </c>
      <c r="S157" s="16">
        <f t="shared" ref="S157:S174" si="70">R157</f>
        <v>0</v>
      </c>
      <c r="U157" s="8">
        <f>'CSP5'!$A$171</f>
        <v>650</v>
      </c>
      <c r="V157" s="16">
        <f t="shared" ref="V157:V174" si="71">W157</f>
        <v>78.889414739326369</v>
      </c>
      <c r="W157" s="5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78.889414739326369</v>
      </c>
      <c r="X157" s="5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78.889414739326369</v>
      </c>
      <c r="Y157" s="5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78.889414739326369</v>
      </c>
      <c r="Z157" s="5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78.889414739326369</v>
      </c>
      <c r="AA157" s="5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78.889414739326369</v>
      </c>
      <c r="AB157" s="5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78.889414739326369</v>
      </c>
      <c r="AC157" s="5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78.889414739326369</v>
      </c>
      <c r="AD157" s="5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78.889414739326369</v>
      </c>
      <c r="AE157" s="5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78.889414739326369</v>
      </c>
      <c r="AF157" s="5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78.889414739326369</v>
      </c>
      <c r="AG157" s="5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78.889414739326369</v>
      </c>
      <c r="AH157" s="5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78.889414739326369</v>
      </c>
      <c r="AI157" s="5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78.889414739326355</v>
      </c>
      <c r="AJ157" s="5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78.889414739326241</v>
      </c>
      <c r="AK157" s="5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78.889414739326398</v>
      </c>
      <c r="AL157" s="5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78.889414739326398</v>
      </c>
      <c r="AM157" s="16">
        <f t="shared" ref="AM157:AM174" si="72">AL157</f>
        <v>78.889414739326398</v>
      </c>
    </row>
    <row r="158" spans="1:39" s="5" customFormat="1" x14ac:dyDescent="0.25">
      <c r="A158" s="8">
        <f>'CSP5'!$A$172</f>
        <v>800</v>
      </c>
      <c r="B158" s="16">
        <f t="shared" si="69"/>
        <v>0</v>
      </c>
      <c r="C158" s="5">
        <f>IF(C108&gt;'Internal Flash'!$B$390*-1,C108-'Internal Flash'!$B$390*-1,0)</f>
        <v>0</v>
      </c>
      <c r="D158" s="5">
        <f>IF(D108&gt;'Internal Flash'!$B$390*-1,D108-'Internal Flash'!$B$390*-1,0)</f>
        <v>0</v>
      </c>
      <c r="E158" s="5">
        <f>IF(E108&gt;'Internal Flash'!$B$390*-1,E108-'Internal Flash'!$B$390*-1,0)</f>
        <v>0</v>
      </c>
      <c r="F158" s="5">
        <f>IF(F108&gt;'Internal Flash'!$B$390*-1,F108-'Internal Flash'!$B$390*-1,0)</f>
        <v>0</v>
      </c>
      <c r="G158" s="5">
        <f>IF(G108&gt;'Internal Flash'!$B$390*-1,G108-'Internal Flash'!$B$390*-1,0)</f>
        <v>0</v>
      </c>
      <c r="H158" s="5">
        <f>IF(H108&gt;'Internal Flash'!$B$390*-1,H108-'Internal Flash'!$B$390*-1,0)</f>
        <v>0</v>
      </c>
      <c r="I158" s="5">
        <f>IF(I108&gt;'Internal Flash'!$B$390*-1,I108-'Internal Flash'!$B$390*-1,0)</f>
        <v>0</v>
      </c>
      <c r="J158" s="5">
        <f>IF(J108&gt;'Internal Flash'!$B$390*-1,J108-'Internal Flash'!$B$390*-1,0)</f>
        <v>0</v>
      </c>
      <c r="K158" s="5">
        <f>IF(K108&gt;'Internal Flash'!$B$390*-1,K108-'Internal Flash'!$B$390*-1,0)</f>
        <v>0</v>
      </c>
      <c r="L158" s="5">
        <f>IF(L108&gt;'Internal Flash'!$B$390*-1,L108-'Internal Flash'!$B$390*-1,0)</f>
        <v>0</v>
      </c>
      <c r="M158" s="5">
        <f>IF(M108&gt;'Internal Flash'!$B$390*-1,M108-'Internal Flash'!$B$390*-1,0)</f>
        <v>0</v>
      </c>
      <c r="N158" s="5">
        <f>IF(N108&gt;'Internal Flash'!$B$390*-1,N108-'Internal Flash'!$B$390*-1,0)</f>
        <v>0</v>
      </c>
      <c r="O158" s="5">
        <f>IF(O108&gt;'Internal Flash'!$B$390*-1,O108-'Internal Flash'!$B$390*-1,0)</f>
        <v>0</v>
      </c>
      <c r="P158" s="5">
        <f>IF(P108&gt;'Internal Flash'!$B$390*-1,P108-'Internal Flash'!$B$390*-1,0)</f>
        <v>0</v>
      </c>
      <c r="Q158" s="5">
        <f>IF(Q108&gt;'Internal Flash'!$B$390*-1,Q108-'Internal Flash'!$B$390*-1,0)</f>
        <v>0</v>
      </c>
      <c r="R158" s="5">
        <f>IF(R108&gt;'Internal Flash'!$B$390*-1,R108-'Internal Flash'!$B$390*-1,0)</f>
        <v>0</v>
      </c>
      <c r="S158" s="16">
        <f t="shared" si="70"/>
        <v>0</v>
      </c>
      <c r="U158" s="8">
        <f>'CSP5'!$A$172</f>
        <v>800</v>
      </c>
      <c r="V158" s="16">
        <f t="shared" si="71"/>
        <v>78.889414739326369</v>
      </c>
      <c r="W158" s="5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78.889414739326369</v>
      </c>
      <c r="X158" s="5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78.889414739326369</v>
      </c>
      <c r="Y158" s="5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78.889414739326369</v>
      </c>
      <c r="Z158" s="5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78.889414739326369</v>
      </c>
      <c r="AA158" s="5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78.889414739326369</v>
      </c>
      <c r="AB158" s="5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78.889414739326369</v>
      </c>
      <c r="AC158" s="5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78.889414739326369</v>
      </c>
      <c r="AD158" s="5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78.889414739326369</v>
      </c>
      <c r="AE158" s="5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78.889414739326369</v>
      </c>
      <c r="AF158" s="5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78.889414739326369</v>
      </c>
      <c r="AG158" s="5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78.889414739326369</v>
      </c>
      <c r="AH158" s="5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78.889414739326369</v>
      </c>
      <c r="AI158" s="5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78.889414739326355</v>
      </c>
      <c r="AJ158" s="5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78.889414739326241</v>
      </c>
      <c r="AK158" s="5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78.889414739326398</v>
      </c>
      <c r="AL158" s="5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78.889414739326398</v>
      </c>
      <c r="AM158" s="16">
        <f t="shared" si="72"/>
        <v>78.889414739326398</v>
      </c>
    </row>
    <row r="159" spans="1:39" s="5" customFormat="1" x14ac:dyDescent="0.25">
      <c r="A159" s="8">
        <f>'CSP5'!$A$173</f>
        <v>1000</v>
      </c>
      <c r="B159" s="16">
        <f t="shared" si="69"/>
        <v>0</v>
      </c>
      <c r="C159" s="5">
        <f>IF(C109&gt;'Internal Flash'!$B$390*-1,C109-'Internal Flash'!$B$390*-1,0)</f>
        <v>0</v>
      </c>
      <c r="D159" s="5">
        <f>IF(D109&gt;'Internal Flash'!$B$390*-1,D109-'Internal Flash'!$B$390*-1,0)</f>
        <v>0</v>
      </c>
      <c r="E159" s="5">
        <f>IF(E109&gt;'Internal Flash'!$B$390*-1,E109-'Internal Flash'!$B$390*-1,0)</f>
        <v>0</v>
      </c>
      <c r="F159" s="5">
        <f>IF(F109&gt;'Internal Flash'!$B$390*-1,F109-'Internal Flash'!$B$390*-1,0)</f>
        <v>0</v>
      </c>
      <c r="G159" s="5">
        <f>IF(G109&gt;'Internal Flash'!$B$390*-1,G109-'Internal Flash'!$B$390*-1,0)</f>
        <v>0</v>
      </c>
      <c r="H159" s="5">
        <f>IF(H109&gt;'Internal Flash'!$B$390*-1,H109-'Internal Flash'!$B$390*-1,0)</f>
        <v>0</v>
      </c>
      <c r="I159" s="5">
        <f>IF(I109&gt;'Internal Flash'!$B$390*-1,I109-'Internal Flash'!$B$390*-1,0)</f>
        <v>0</v>
      </c>
      <c r="J159" s="5">
        <f>IF(J109&gt;'Internal Flash'!$B$390*-1,J109-'Internal Flash'!$B$390*-1,0)</f>
        <v>0</v>
      </c>
      <c r="K159" s="5">
        <f>IF(K109&gt;'Internal Flash'!$B$390*-1,K109-'Internal Flash'!$B$390*-1,0)</f>
        <v>0</v>
      </c>
      <c r="L159" s="5">
        <f>IF(L109&gt;'Internal Flash'!$B$390*-1,L109-'Internal Flash'!$B$390*-1,0)</f>
        <v>0</v>
      </c>
      <c r="M159" s="5">
        <f>IF(M109&gt;'Internal Flash'!$B$390*-1,M109-'Internal Flash'!$B$390*-1,0)</f>
        <v>0</v>
      </c>
      <c r="N159" s="5">
        <f>IF(N109&gt;'Internal Flash'!$B$390*-1,N109-'Internal Flash'!$B$390*-1,0)</f>
        <v>0</v>
      </c>
      <c r="O159" s="5">
        <f>IF(O109&gt;'Internal Flash'!$B$390*-1,O109-'Internal Flash'!$B$390*-1,0)</f>
        <v>0</v>
      </c>
      <c r="P159" s="5">
        <f>IF(P109&gt;'Internal Flash'!$B$390*-1,P109-'Internal Flash'!$B$390*-1,0)</f>
        <v>0</v>
      </c>
      <c r="Q159" s="5">
        <f>IF(Q109&gt;'Internal Flash'!$B$390*-1,Q109-'Internal Flash'!$B$390*-1,0)</f>
        <v>0</v>
      </c>
      <c r="R159" s="5">
        <f>IF(R109&gt;'Internal Flash'!$B$390*-1,R109-'Internal Flash'!$B$390*-1,0)</f>
        <v>0</v>
      </c>
      <c r="S159" s="16">
        <f t="shared" si="70"/>
        <v>0</v>
      </c>
      <c r="U159" s="8">
        <f>'CSP5'!$A$173</f>
        <v>1000</v>
      </c>
      <c r="V159" s="16">
        <f t="shared" si="71"/>
        <v>78.889414739326369</v>
      </c>
      <c r="W159" s="5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78.889414739326369</v>
      </c>
      <c r="X159" s="5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78.889414739326369</v>
      </c>
      <c r="Y159" s="5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78.889414739326369</v>
      </c>
      <c r="Z159" s="5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78.889414739326369</v>
      </c>
      <c r="AA159" s="5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78.889414739326369</v>
      </c>
      <c r="AB159" s="5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78.889414739326369</v>
      </c>
      <c r="AC159" s="5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78.889414739326369</v>
      </c>
      <c r="AD159" s="5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78.889414739326369</v>
      </c>
      <c r="AE159" s="5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78.889414739326369</v>
      </c>
      <c r="AF159" s="5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78.889414739326369</v>
      </c>
      <c r="AG159" s="5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78.889414739326369</v>
      </c>
      <c r="AH159" s="5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78.889414739326369</v>
      </c>
      <c r="AI159" s="5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78.889414739326355</v>
      </c>
      <c r="AJ159" s="5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78.889414739326241</v>
      </c>
      <c r="AK159" s="5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78.889414739326398</v>
      </c>
      <c r="AL159" s="5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78.889414739326398</v>
      </c>
      <c r="AM159" s="16">
        <f t="shared" si="72"/>
        <v>78.889414739326398</v>
      </c>
    </row>
    <row r="160" spans="1:39" s="5" customFormat="1" x14ac:dyDescent="0.25">
      <c r="A160" s="8">
        <f>'CSP5'!$A$174</f>
        <v>1200</v>
      </c>
      <c r="B160" s="16">
        <f t="shared" si="69"/>
        <v>0</v>
      </c>
      <c r="C160" s="5">
        <f>IF(C110&gt;'Internal Flash'!$B$390*-1,C110-'Internal Flash'!$B$390*-1,0)</f>
        <v>0</v>
      </c>
      <c r="D160" s="5">
        <f>IF(D110&gt;'Internal Flash'!$B$390*-1,D110-'Internal Flash'!$B$390*-1,0)</f>
        <v>0</v>
      </c>
      <c r="E160" s="5">
        <f>IF(E110&gt;'Internal Flash'!$B$390*-1,E110-'Internal Flash'!$B$390*-1,0)</f>
        <v>0</v>
      </c>
      <c r="F160" s="5">
        <f>IF(F110&gt;'Internal Flash'!$B$390*-1,F110-'Internal Flash'!$B$390*-1,0)</f>
        <v>0</v>
      </c>
      <c r="G160" s="5">
        <f>IF(G110&gt;'Internal Flash'!$B$390*-1,G110-'Internal Flash'!$B$390*-1,0)</f>
        <v>0</v>
      </c>
      <c r="H160" s="5">
        <f>IF(H110&gt;'Internal Flash'!$B$390*-1,H110-'Internal Flash'!$B$390*-1,0)</f>
        <v>0</v>
      </c>
      <c r="I160" s="5">
        <f>IF(I110&gt;'Internal Flash'!$B$390*-1,I110-'Internal Flash'!$B$390*-1,0)</f>
        <v>0</v>
      </c>
      <c r="J160" s="5">
        <f>IF(J110&gt;'Internal Flash'!$B$390*-1,J110-'Internal Flash'!$B$390*-1,0)</f>
        <v>0</v>
      </c>
      <c r="K160" s="5">
        <f>IF(K110&gt;'Internal Flash'!$B$390*-1,K110-'Internal Flash'!$B$390*-1,0)</f>
        <v>0</v>
      </c>
      <c r="L160" s="5">
        <f>IF(L110&gt;'Internal Flash'!$B$390*-1,L110-'Internal Flash'!$B$390*-1,0)</f>
        <v>0</v>
      </c>
      <c r="M160" s="5">
        <f>IF(M110&gt;'Internal Flash'!$B$390*-1,M110-'Internal Flash'!$B$390*-1,0)</f>
        <v>0</v>
      </c>
      <c r="N160" s="5">
        <f>IF(N110&gt;'Internal Flash'!$B$390*-1,N110-'Internal Flash'!$B$390*-1,0)</f>
        <v>0</v>
      </c>
      <c r="O160" s="5">
        <f>IF(O110&gt;'Internal Flash'!$B$390*-1,O110-'Internal Flash'!$B$390*-1,0)</f>
        <v>0</v>
      </c>
      <c r="P160" s="5">
        <f>IF(P110&gt;'Internal Flash'!$B$390*-1,P110-'Internal Flash'!$B$390*-1,0)</f>
        <v>0</v>
      </c>
      <c r="Q160" s="5">
        <f>IF(Q110&gt;'Internal Flash'!$B$390*-1,Q110-'Internal Flash'!$B$390*-1,0)</f>
        <v>0</v>
      </c>
      <c r="R160" s="5">
        <f>IF(R110&gt;'Internal Flash'!$B$390*-1,R110-'Internal Flash'!$B$390*-1,0)</f>
        <v>0</v>
      </c>
      <c r="S160" s="16">
        <f t="shared" si="70"/>
        <v>0</v>
      </c>
      <c r="U160" s="8">
        <f>'CSP5'!$A$174</f>
        <v>1200</v>
      </c>
      <c r="V160" s="16">
        <f t="shared" si="71"/>
        <v>78.889414739326369</v>
      </c>
      <c r="W160" s="5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78.889414739326369</v>
      </c>
      <c r="X160" s="5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78.889414739326369</v>
      </c>
      <c r="Y160" s="5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78.889414739326369</v>
      </c>
      <c r="Z160" s="5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78.889414739326369</v>
      </c>
      <c r="AA160" s="5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78.889414739326369</v>
      </c>
      <c r="AB160" s="5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78.889414739326369</v>
      </c>
      <c r="AC160" s="5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78.889414739326369</v>
      </c>
      <c r="AD160" s="5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78.889414739326369</v>
      </c>
      <c r="AE160" s="5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78.889414739326369</v>
      </c>
      <c r="AF160" s="5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78.889414739326369</v>
      </c>
      <c r="AG160" s="5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78.889414739326369</v>
      </c>
      <c r="AH160" s="5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78.889414739326369</v>
      </c>
      <c r="AI160" s="5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78.889414739326355</v>
      </c>
      <c r="AJ160" s="5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78.889414739326241</v>
      </c>
      <c r="AK160" s="5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78.889414739326398</v>
      </c>
      <c r="AL160" s="5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78.889414739326398</v>
      </c>
      <c r="AM160" s="16">
        <f t="shared" si="72"/>
        <v>78.889414739326398</v>
      </c>
    </row>
    <row r="161" spans="1:39" s="5" customFormat="1" x14ac:dyDescent="0.25">
      <c r="A161" s="8">
        <f>'CSP5'!$A$175</f>
        <v>1400</v>
      </c>
      <c r="B161" s="16">
        <f t="shared" si="69"/>
        <v>0</v>
      </c>
      <c r="C161" s="5">
        <f>IF(C111&gt;'Internal Flash'!$B$390*-1,C111-'Internal Flash'!$B$390*-1,0)</f>
        <v>0</v>
      </c>
      <c r="D161" s="5">
        <f>IF(D111&gt;'Internal Flash'!$B$390*-1,D111-'Internal Flash'!$B$390*-1,0)</f>
        <v>0</v>
      </c>
      <c r="E161" s="5">
        <f>IF(E111&gt;'Internal Flash'!$B$390*-1,E111-'Internal Flash'!$B$390*-1,0)</f>
        <v>0</v>
      </c>
      <c r="F161" s="5">
        <f>IF(F111&gt;'Internal Flash'!$B$390*-1,F111-'Internal Flash'!$B$390*-1,0)</f>
        <v>0</v>
      </c>
      <c r="G161" s="5">
        <f>IF(G111&gt;'Internal Flash'!$B$390*-1,G111-'Internal Flash'!$B$390*-1,0)</f>
        <v>0</v>
      </c>
      <c r="H161" s="5">
        <f>IF(H111&gt;'Internal Flash'!$B$390*-1,H111-'Internal Flash'!$B$390*-1,0)</f>
        <v>0</v>
      </c>
      <c r="I161" s="5">
        <f>IF(I111&gt;'Internal Flash'!$B$390*-1,I111-'Internal Flash'!$B$390*-1,0)</f>
        <v>0</v>
      </c>
      <c r="J161" s="5">
        <f>IF(J111&gt;'Internal Flash'!$B$390*-1,J111-'Internal Flash'!$B$390*-1,0)</f>
        <v>0</v>
      </c>
      <c r="K161" s="5">
        <f>IF(K111&gt;'Internal Flash'!$B$390*-1,K111-'Internal Flash'!$B$390*-1,0)</f>
        <v>0</v>
      </c>
      <c r="L161" s="5">
        <f>IF(L111&gt;'Internal Flash'!$B$390*-1,L111-'Internal Flash'!$B$390*-1,0)</f>
        <v>0</v>
      </c>
      <c r="M161" s="5">
        <f>IF(M111&gt;'Internal Flash'!$B$390*-1,M111-'Internal Flash'!$B$390*-1,0)</f>
        <v>0</v>
      </c>
      <c r="N161" s="5">
        <f>IF(N111&gt;'Internal Flash'!$B$390*-1,N111-'Internal Flash'!$B$390*-1,0)</f>
        <v>0</v>
      </c>
      <c r="O161" s="5">
        <f>IF(O111&gt;'Internal Flash'!$B$390*-1,O111-'Internal Flash'!$B$390*-1,0)</f>
        <v>1.7304708140869991</v>
      </c>
      <c r="P161" s="5">
        <f>IF(P111&gt;'Internal Flash'!$B$390*-1,P111-'Internal Flash'!$B$390*-1,0)</f>
        <v>1.7304708140869991</v>
      </c>
      <c r="Q161" s="5">
        <f>IF(Q111&gt;'Internal Flash'!$B$390*-1,Q111-'Internal Flash'!$B$390*-1,0)</f>
        <v>1.7304708140869991</v>
      </c>
      <c r="R161" s="5">
        <f>IF(R111&gt;'Internal Flash'!$B$390*-1,R111-'Internal Flash'!$B$390*-1,0)</f>
        <v>1.7304708140869991</v>
      </c>
      <c r="S161" s="16">
        <f t="shared" si="70"/>
        <v>1.7304708140869991</v>
      </c>
      <c r="U161" s="8">
        <f>'CSP5'!$A$175</f>
        <v>1400</v>
      </c>
      <c r="V161" s="16">
        <f t="shared" si="71"/>
        <v>78.889414739326369</v>
      </c>
      <c r="W161" s="5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78.889414739326369</v>
      </c>
      <c r="X161" s="5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78.889414739326369</v>
      </c>
      <c r="Y161" s="5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78.889414739326369</v>
      </c>
      <c r="Z161" s="5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78.889414739326369</v>
      </c>
      <c r="AA161" s="5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78.889414739326369</v>
      </c>
      <c r="AB161" s="5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78.889414739326369</v>
      </c>
      <c r="AC161" s="5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78.889414739326369</v>
      </c>
      <c r="AD161" s="5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78.889414739326369</v>
      </c>
      <c r="AE161" s="5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78.889414739326369</v>
      </c>
      <c r="AF161" s="5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78.889414739326369</v>
      </c>
      <c r="AG161" s="5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78.889414739326369</v>
      </c>
      <c r="AH161" s="5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78.889414739326369</v>
      </c>
      <c r="AI161" s="5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78.889414739326355</v>
      </c>
      <c r="AJ161" s="5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78.889414739326241</v>
      </c>
      <c r="AK161" s="5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78.889414739326398</v>
      </c>
      <c r="AL161" s="5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78.889414739326398</v>
      </c>
      <c r="AM161" s="16">
        <f t="shared" si="72"/>
        <v>78.889414739326398</v>
      </c>
    </row>
    <row r="162" spans="1:39" s="5" customFormat="1" x14ac:dyDescent="0.25">
      <c r="A162" s="8">
        <f>'CSP5'!$A$176</f>
        <v>1550</v>
      </c>
      <c r="B162" s="16">
        <f t="shared" si="69"/>
        <v>0</v>
      </c>
      <c r="C162" s="5">
        <f>IF(C112&gt;'Internal Flash'!$B$390*-1,C112-'Internal Flash'!$B$390*-1,0)</f>
        <v>0</v>
      </c>
      <c r="D162" s="5">
        <f>IF(D112&gt;'Internal Flash'!$B$390*-1,D112-'Internal Flash'!$B$390*-1,0)</f>
        <v>0</v>
      </c>
      <c r="E162" s="5">
        <f>IF(E112&gt;'Internal Flash'!$B$390*-1,E112-'Internal Flash'!$B$390*-1,0)</f>
        <v>0</v>
      </c>
      <c r="F162" s="5">
        <f>IF(F112&gt;'Internal Flash'!$B$390*-1,F112-'Internal Flash'!$B$390*-1,0)</f>
        <v>0</v>
      </c>
      <c r="G162" s="5">
        <f>IF(G112&gt;'Internal Flash'!$B$390*-1,G112-'Internal Flash'!$B$390*-1,0)</f>
        <v>0</v>
      </c>
      <c r="H162" s="5">
        <f>IF(H112&gt;'Internal Flash'!$B$390*-1,H112-'Internal Flash'!$B$390*-1,0)</f>
        <v>0</v>
      </c>
      <c r="I162" s="5">
        <f>IF(I112&gt;'Internal Flash'!$B$390*-1,I112-'Internal Flash'!$B$390*-1,0)</f>
        <v>0</v>
      </c>
      <c r="J162" s="5">
        <f>IF(J112&gt;'Internal Flash'!$B$390*-1,J112-'Internal Flash'!$B$390*-1,0)</f>
        <v>0</v>
      </c>
      <c r="K162" s="5">
        <f>IF(K112&gt;'Internal Flash'!$B$390*-1,K112-'Internal Flash'!$B$390*-1,0)</f>
        <v>0</v>
      </c>
      <c r="L162" s="5">
        <f>IF(L112&gt;'Internal Flash'!$B$390*-1,L112-'Internal Flash'!$B$390*-1,0)</f>
        <v>0</v>
      </c>
      <c r="M162" s="5">
        <f>IF(M112&gt;'Internal Flash'!$B$390*-1,M112-'Internal Flash'!$B$390*-1,0)</f>
        <v>0</v>
      </c>
      <c r="N162" s="5">
        <f>IF(N112&gt;'Internal Flash'!$B$390*-1,N112-'Internal Flash'!$B$390*-1,0)</f>
        <v>1.9414427672119601</v>
      </c>
      <c r="O162" s="5">
        <f>IF(O112&gt;'Internal Flash'!$B$390*-1,O112-'Internal Flash'!$B$390*-1,0)</f>
        <v>1.9414427672119601</v>
      </c>
      <c r="P162" s="5">
        <f>IF(P112&gt;'Internal Flash'!$B$390*-1,P112-'Internal Flash'!$B$390*-1,0)</f>
        <v>1.9414427672119601</v>
      </c>
      <c r="Q162" s="5">
        <f>IF(Q112&gt;'Internal Flash'!$B$390*-1,Q112-'Internal Flash'!$B$390*-1,0)</f>
        <v>1.9414427672119601</v>
      </c>
      <c r="R162" s="5">
        <f>IF(R112&gt;'Internal Flash'!$B$390*-1,R112-'Internal Flash'!$B$390*-1,0)</f>
        <v>1.9414427672119601</v>
      </c>
      <c r="S162" s="16">
        <f t="shared" si="70"/>
        <v>1.9414427672119601</v>
      </c>
      <c r="U162" s="8">
        <f>'CSP5'!$A$176</f>
        <v>1550</v>
      </c>
      <c r="V162" s="16">
        <f t="shared" si="71"/>
        <v>78.889414739326369</v>
      </c>
      <c r="W162" s="5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78.889414739326369</v>
      </c>
      <c r="X162" s="5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78.889414739326369</v>
      </c>
      <c r="Y162" s="5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78.889414739326384</v>
      </c>
      <c r="Z162" s="5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78.889414739326369</v>
      </c>
      <c r="AA162" s="5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78.889414739326369</v>
      </c>
      <c r="AB162" s="5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78.889414739326369</v>
      </c>
      <c r="AC162" s="5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78.889414739326369</v>
      </c>
      <c r="AD162" s="5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78.889414739326369</v>
      </c>
      <c r="AE162" s="5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78.889414739326384</v>
      </c>
      <c r="AF162" s="5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78.889414739326369</v>
      </c>
      <c r="AG162" s="5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78.889414739326369</v>
      </c>
      <c r="AH162" s="5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78.889414739326384</v>
      </c>
      <c r="AI162" s="5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78.889414739326398</v>
      </c>
      <c r="AJ162" s="5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78.889414739326284</v>
      </c>
      <c r="AK162" s="5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78.889414739326426</v>
      </c>
      <c r="AL162" s="5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78.889414739326398</v>
      </c>
      <c r="AM162" s="16">
        <f t="shared" si="72"/>
        <v>78.889414739326398</v>
      </c>
    </row>
    <row r="163" spans="1:39" s="5" customFormat="1" x14ac:dyDescent="0.25">
      <c r="A163" s="8">
        <f>'CSP5'!$A$177</f>
        <v>1700</v>
      </c>
      <c r="B163" s="16">
        <f t="shared" si="69"/>
        <v>0</v>
      </c>
      <c r="C163" s="5">
        <f>IF(C113&gt;'Internal Flash'!$B$390*-1,C113-'Internal Flash'!$B$390*-1,0)</f>
        <v>0</v>
      </c>
      <c r="D163" s="5">
        <f>IF(D113&gt;'Internal Flash'!$B$390*-1,D113-'Internal Flash'!$B$390*-1,0)</f>
        <v>0</v>
      </c>
      <c r="E163" s="5">
        <f>IF(E113&gt;'Internal Flash'!$B$390*-1,E113-'Internal Flash'!$B$390*-1,0)</f>
        <v>0</v>
      </c>
      <c r="F163" s="5">
        <f>IF(F113&gt;'Internal Flash'!$B$390*-1,F113-'Internal Flash'!$B$390*-1,0)</f>
        <v>0</v>
      </c>
      <c r="G163" s="5">
        <f>IF(G113&gt;'Internal Flash'!$B$390*-1,G113-'Internal Flash'!$B$390*-1,0)</f>
        <v>0</v>
      </c>
      <c r="H163" s="5">
        <f>IF(H113&gt;'Internal Flash'!$B$390*-1,H113-'Internal Flash'!$B$390*-1,0)</f>
        <v>0</v>
      </c>
      <c r="I163" s="5">
        <f>IF(I113&gt;'Internal Flash'!$B$390*-1,I113-'Internal Flash'!$B$390*-1,0)</f>
        <v>0</v>
      </c>
      <c r="J163" s="5">
        <f>IF(J113&gt;'Internal Flash'!$B$390*-1,J113-'Internal Flash'!$B$390*-1,0)</f>
        <v>0</v>
      </c>
      <c r="K163" s="5">
        <f>IF(K113&gt;'Internal Flash'!$B$390*-1,K113-'Internal Flash'!$B$390*-1,0)</f>
        <v>0</v>
      </c>
      <c r="L163" s="5">
        <f>IF(L113&gt;'Internal Flash'!$B$390*-1,L113-'Internal Flash'!$B$390*-1,0)</f>
        <v>0</v>
      </c>
      <c r="M163" s="5">
        <f>IF(M113&gt;'Internal Flash'!$B$390*-1,M113-'Internal Flash'!$B$390*-1,0)</f>
        <v>0</v>
      </c>
      <c r="N163" s="5">
        <f>IF(N113&gt;'Internal Flash'!$B$390*-1,N113-'Internal Flash'!$B$390*-1,0)</f>
        <v>2.0117667515869471</v>
      </c>
      <c r="O163" s="5">
        <f>IF(O113&gt;'Internal Flash'!$B$390*-1,O113-'Internal Flash'!$B$390*-1,0)</f>
        <v>1.8945787515869483</v>
      </c>
      <c r="P163" s="5">
        <f>IF(P113&gt;'Internal Flash'!$B$390*-1,P113-'Internal Flash'!$B$390*-1,0)</f>
        <v>1.8945787515869483</v>
      </c>
      <c r="Q163" s="5">
        <f>IF(Q113&gt;'Internal Flash'!$B$390*-1,Q113-'Internal Flash'!$B$390*-1,0)</f>
        <v>1.8945787515869483</v>
      </c>
      <c r="R163" s="5">
        <f>IF(R113&gt;'Internal Flash'!$B$390*-1,R113-'Internal Flash'!$B$390*-1,0)</f>
        <v>1.8945787515869483</v>
      </c>
      <c r="S163" s="16">
        <f t="shared" si="70"/>
        <v>1.8945787515869483</v>
      </c>
      <c r="U163" s="8">
        <f>'CSP5'!$A$177</f>
        <v>1700</v>
      </c>
      <c r="V163" s="16">
        <f t="shared" si="71"/>
        <v>78.889414739326369</v>
      </c>
      <c r="W163" s="5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78.889414739326369</v>
      </c>
      <c r="X163" s="5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78.889414739326369</v>
      </c>
      <c r="Y163" s="5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78.889414739326384</v>
      </c>
      <c r="Z163" s="5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78.889414739326369</v>
      </c>
      <c r="AA163" s="5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78.889414739326384</v>
      </c>
      <c r="AB163" s="5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78.889414739326369</v>
      </c>
      <c r="AC163" s="5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78.889414739326384</v>
      </c>
      <c r="AD163" s="5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78.889414739326369</v>
      </c>
      <c r="AE163" s="5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78.889414739326369</v>
      </c>
      <c r="AF163" s="5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78.889414739326369</v>
      </c>
      <c r="AG163" s="5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78.889414739326369</v>
      </c>
      <c r="AH163" s="5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78.889414739326369</v>
      </c>
      <c r="AI163" s="5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78.889414739326355</v>
      </c>
      <c r="AJ163" s="5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78.889414739326241</v>
      </c>
      <c r="AK163" s="5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78.889414739326398</v>
      </c>
      <c r="AL163" s="5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78.889414739326398</v>
      </c>
      <c r="AM163" s="16">
        <f t="shared" si="72"/>
        <v>78.889414739326398</v>
      </c>
    </row>
    <row r="164" spans="1:39" s="5" customFormat="1" x14ac:dyDescent="0.25">
      <c r="A164" s="8">
        <f>'CSP5'!$A$178</f>
        <v>1800</v>
      </c>
      <c r="B164" s="16">
        <f t="shared" si="69"/>
        <v>0</v>
      </c>
      <c r="C164" s="5">
        <f>IF(C114&gt;'Internal Flash'!$B$390*-1,C114-'Internal Flash'!$B$390*-1,0)</f>
        <v>0</v>
      </c>
      <c r="D164" s="5">
        <f>IF(D114&gt;'Internal Flash'!$B$390*-1,D114-'Internal Flash'!$B$390*-1,0)</f>
        <v>0</v>
      </c>
      <c r="E164" s="5">
        <f>IF(E114&gt;'Internal Flash'!$B$390*-1,E114-'Internal Flash'!$B$390*-1,0)</f>
        <v>0</v>
      </c>
      <c r="F164" s="5">
        <f>IF(F114&gt;'Internal Flash'!$B$390*-1,F114-'Internal Flash'!$B$390*-1,0)</f>
        <v>0</v>
      </c>
      <c r="G164" s="5">
        <f>IF(G114&gt;'Internal Flash'!$B$390*-1,G114-'Internal Flash'!$B$390*-1,0)</f>
        <v>0</v>
      </c>
      <c r="H164" s="5">
        <f>IF(H114&gt;'Internal Flash'!$B$390*-1,H114-'Internal Flash'!$B$390*-1,0)</f>
        <v>0</v>
      </c>
      <c r="I164" s="5">
        <f>IF(I114&gt;'Internal Flash'!$B$390*-1,I114-'Internal Flash'!$B$390*-1,0)</f>
        <v>0</v>
      </c>
      <c r="J164" s="5">
        <f>IF(J114&gt;'Internal Flash'!$B$390*-1,J114-'Internal Flash'!$B$390*-1,0)</f>
        <v>0</v>
      </c>
      <c r="K164" s="5">
        <f>IF(K114&gt;'Internal Flash'!$B$390*-1,K114-'Internal Flash'!$B$390*-1,0)</f>
        <v>0</v>
      </c>
      <c r="L164" s="5">
        <f>IF(L114&gt;'Internal Flash'!$B$390*-1,L114-'Internal Flash'!$B$390*-1,0)</f>
        <v>1.4258287515869483</v>
      </c>
      <c r="M164" s="5">
        <f>IF(M114&gt;'Internal Flash'!$B$390*-1,M114-'Internal Flash'!$B$390*-1,0)</f>
        <v>1.8945787515869483</v>
      </c>
      <c r="N164" s="5">
        <f>IF(N114&gt;'Internal Flash'!$B$390*-1,N114-'Internal Flash'!$B$390*-1,0)</f>
        <v>1.6602037515869483</v>
      </c>
      <c r="O164" s="5">
        <f>IF(O114&gt;'Internal Flash'!$B$390*-1,O114-'Internal Flash'!$B$390*-1,0)</f>
        <v>2.0117657515869496</v>
      </c>
      <c r="P164" s="5">
        <f>IF(P114&gt;'Internal Flash'!$B$390*-1,P114-'Internal Flash'!$B$390*-1,0)</f>
        <v>2.0117657515869496</v>
      </c>
      <c r="Q164" s="5">
        <f>IF(Q114&gt;'Internal Flash'!$B$390*-1,Q114-'Internal Flash'!$B$390*-1,0)</f>
        <v>2.0117657515869496</v>
      </c>
      <c r="R164" s="5">
        <f>IF(R114&gt;'Internal Flash'!$B$390*-1,R114-'Internal Flash'!$B$390*-1,0)</f>
        <v>2.0117657515869496</v>
      </c>
      <c r="S164" s="16">
        <f t="shared" si="70"/>
        <v>2.0117657515869496</v>
      </c>
      <c r="U164" s="8">
        <f>'CSP5'!$A$178</f>
        <v>1800</v>
      </c>
      <c r="V164" s="16">
        <f t="shared" si="71"/>
        <v>78.889414739326369</v>
      </c>
      <c r="W164" s="5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78.889414739326369</v>
      </c>
      <c r="X164" s="5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78.889414739326369</v>
      </c>
      <c r="Y164" s="5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78.889414739326369</v>
      </c>
      <c r="Z164" s="5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78.889414739326369</v>
      </c>
      <c r="AA164" s="5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78.889414739326369</v>
      </c>
      <c r="AB164" s="5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78.889414739326369</v>
      </c>
      <c r="AC164" s="5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78.889414739326369</v>
      </c>
      <c r="AD164" s="5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78.889414739326369</v>
      </c>
      <c r="AE164" s="5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78.889414739326369</v>
      </c>
      <c r="AF164" s="5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78.889414739326369</v>
      </c>
      <c r="AG164" s="5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78.889414739326369</v>
      </c>
      <c r="AH164" s="5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78.889414739326369</v>
      </c>
      <c r="AI164" s="5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78.889414739326355</v>
      </c>
      <c r="AJ164" s="5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78.889414739326241</v>
      </c>
      <c r="AK164" s="5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78.889414739326398</v>
      </c>
      <c r="AL164" s="5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78.889414739326398</v>
      </c>
      <c r="AM164" s="16">
        <f t="shared" si="72"/>
        <v>78.889414739326398</v>
      </c>
    </row>
    <row r="165" spans="1:39" s="5" customFormat="1" x14ac:dyDescent="0.25">
      <c r="A165" s="8">
        <f>'CSP5'!$A$179</f>
        <v>2000</v>
      </c>
      <c r="B165" s="16">
        <f t="shared" si="69"/>
        <v>0</v>
      </c>
      <c r="C165" s="5">
        <f>IF(C115&gt;'Internal Flash'!$B$390*-1,C115-'Internal Flash'!$B$390*-1,0)</f>
        <v>0</v>
      </c>
      <c r="D165" s="5">
        <f>IF(D115&gt;'Internal Flash'!$B$390*-1,D115-'Internal Flash'!$B$390*-1,0)</f>
        <v>0</v>
      </c>
      <c r="E165" s="5">
        <f>IF(E115&gt;'Internal Flash'!$B$390*-1,E115-'Internal Flash'!$B$390*-1,0)</f>
        <v>0</v>
      </c>
      <c r="F165" s="5">
        <f>IF(F115&gt;'Internal Flash'!$B$390*-1,F115-'Internal Flash'!$B$390*-1,0)</f>
        <v>0</v>
      </c>
      <c r="G165" s="5">
        <f>IF(G115&gt;'Internal Flash'!$B$390*-1,G115-'Internal Flash'!$B$390*-1,0)</f>
        <v>0</v>
      </c>
      <c r="H165" s="5">
        <f>IF(H115&gt;'Internal Flash'!$B$390*-1,H115-'Internal Flash'!$B$390*-1,0)</f>
        <v>0</v>
      </c>
      <c r="I165" s="5">
        <f>IF(I115&gt;'Internal Flash'!$B$390*-1,I115-'Internal Flash'!$B$390*-1,0)</f>
        <v>0</v>
      </c>
      <c r="J165" s="5">
        <f>IF(J115&gt;'Internal Flash'!$B$390*-1,J115-'Internal Flash'!$B$390*-1,0)</f>
        <v>3.6172865312498885</v>
      </c>
      <c r="K165" s="5">
        <f>IF(K115&gt;'Internal Flash'!$B$390*-1,K115-'Internal Flash'!$B$390*-1,0)</f>
        <v>3.0957935679727342</v>
      </c>
      <c r="L165" s="5">
        <f>IF(L115&gt;'Internal Flash'!$B$390*-1,L115-'Internal Flash'!$B$390*-1,0)</f>
        <v>0.95707875158694833</v>
      </c>
      <c r="M165" s="5">
        <f>IF(M115&gt;'Internal Flash'!$B$390*-1,M115-'Internal Flash'!$B$390*-1,0)</f>
        <v>4.0039537515869483</v>
      </c>
      <c r="N165" s="5">
        <f>IF(N115&gt;'Internal Flash'!$B$390*-1,N115-'Internal Flash'!$B$390*-1,0)</f>
        <v>6.2305157515869496</v>
      </c>
      <c r="O165" s="5">
        <f>IF(O115&gt;'Internal Flash'!$B$390*-1,O115-'Internal Flash'!$B$390*-1,0)</f>
        <v>7.4023917515869471</v>
      </c>
      <c r="P165" s="5">
        <f>IF(P115&gt;'Internal Flash'!$B$390*-1,P115-'Internal Flash'!$B$390*-1,0)</f>
        <v>8.4570787515869483</v>
      </c>
      <c r="Q165" s="5">
        <f>IF(Q115&gt;'Internal Flash'!$B$390*-1,Q115-'Internal Flash'!$B$390*-1,0)</f>
        <v>10.332078751586948</v>
      </c>
      <c r="R165" s="5">
        <f>IF(R115&gt;'Internal Flash'!$B$390*-1,R115-'Internal Flash'!$B$390*-1,0)</f>
        <v>11.85551575158695</v>
      </c>
      <c r="S165" s="16">
        <f t="shared" si="70"/>
        <v>11.85551575158695</v>
      </c>
      <c r="U165" s="8">
        <f>'CSP5'!$A$179</f>
        <v>2000</v>
      </c>
      <c r="V165" s="16">
        <f t="shared" si="71"/>
        <v>78.889414739326369</v>
      </c>
      <c r="W165" s="5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78.889414739326369</v>
      </c>
      <c r="X165" s="5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78.889414739326369</v>
      </c>
      <c r="Y165" s="5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78.889414739326369</v>
      </c>
      <c r="Z165" s="5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78.889414739326369</v>
      </c>
      <c r="AA165" s="5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78.889414739326369</v>
      </c>
      <c r="AB165" s="5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78.889414739326369</v>
      </c>
      <c r="AC165" s="5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78.889414739326369</v>
      </c>
      <c r="AD165" s="5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78.889414739326369</v>
      </c>
      <c r="AE165" s="5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78.889414739326369</v>
      </c>
      <c r="AF165" s="5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78.889414739326369</v>
      </c>
      <c r="AG165" s="5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78.889414739326369</v>
      </c>
      <c r="AH165" s="5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78.889414739326369</v>
      </c>
      <c r="AI165" s="5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78.889414739326355</v>
      </c>
      <c r="AJ165" s="5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78.889414739326241</v>
      </c>
      <c r="AK165" s="5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78.889414739326398</v>
      </c>
      <c r="AL165" s="5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78.889414739326398</v>
      </c>
      <c r="AM165" s="16">
        <f t="shared" si="72"/>
        <v>78.889414739326398</v>
      </c>
    </row>
    <row r="166" spans="1:39" s="5" customFormat="1" x14ac:dyDescent="0.25">
      <c r="A166" s="8">
        <f>'CSP5'!$A$180</f>
        <v>2200</v>
      </c>
      <c r="B166" s="16">
        <f t="shared" si="69"/>
        <v>0</v>
      </c>
      <c r="C166" s="5">
        <f>IF(C116&gt;'Internal Flash'!$B$390*-1,C116-'Internal Flash'!$B$390*-1,0)</f>
        <v>0</v>
      </c>
      <c r="D166" s="5">
        <f>IF(D116&gt;'Internal Flash'!$B$390*-1,D116-'Internal Flash'!$B$390*-1,0)</f>
        <v>0</v>
      </c>
      <c r="E166" s="5">
        <f>IF(E116&gt;'Internal Flash'!$B$390*-1,E116-'Internal Flash'!$B$390*-1,0)</f>
        <v>0</v>
      </c>
      <c r="F166" s="5">
        <f>IF(F116&gt;'Internal Flash'!$B$390*-1,F116-'Internal Flash'!$B$390*-1,0)</f>
        <v>0</v>
      </c>
      <c r="G166" s="5">
        <f>IF(G116&gt;'Internal Flash'!$B$390*-1,G116-'Internal Flash'!$B$390*-1,0)</f>
        <v>0</v>
      </c>
      <c r="H166" s="5">
        <f>IF(H116&gt;'Internal Flash'!$B$390*-1,H116-'Internal Flash'!$B$390*-1,0)</f>
        <v>0</v>
      </c>
      <c r="I166" s="5">
        <f>IF(I116&gt;'Internal Flash'!$B$390*-1,I116-'Internal Flash'!$B$390*-1,0)</f>
        <v>0</v>
      </c>
      <c r="J166" s="5">
        <f>IF(J116&gt;'Internal Flash'!$B$390*-1,J116-'Internal Flash'!$B$390*-1,0)</f>
        <v>8.564733889204426</v>
      </c>
      <c r="K166" s="5">
        <f>IF(K116&gt;'Internal Flash'!$B$390*-1,K116-'Internal Flash'!$B$390*-1,0)</f>
        <v>6.9629815679727329</v>
      </c>
      <c r="L166" s="5">
        <f>IF(L116&gt;'Internal Flash'!$B$390*-1,L116-'Internal Flash'!$B$390*-1,0)</f>
        <v>6.6992667515869471</v>
      </c>
      <c r="M166" s="5">
        <f>IF(M116&gt;'Internal Flash'!$B$390*-1,M116-'Internal Flash'!$B$390*-1,0)</f>
        <v>7.1680167515869471</v>
      </c>
      <c r="N166" s="5">
        <f>IF(N116&gt;'Internal Flash'!$B$390*-1,N116-'Internal Flash'!$B$390*-1,0)</f>
        <v>5.8789537515869483</v>
      </c>
      <c r="O166" s="5">
        <f>IF(O116&gt;'Internal Flash'!$B$390*-1,O116-'Internal Flash'!$B$390*-1,0)</f>
        <v>6.5820787515869483</v>
      </c>
      <c r="P166" s="5">
        <f>IF(P116&gt;'Internal Flash'!$B$390*-1,P116-'Internal Flash'!$B$390*-1,0)</f>
        <v>7.2852037515869483</v>
      </c>
      <c r="Q166" s="5">
        <f>IF(Q116&gt;'Internal Flash'!$B$390*-1,Q116-'Internal Flash'!$B$390*-1,0)</f>
        <v>8.8086417515869471</v>
      </c>
      <c r="R166" s="5">
        <f>IF(R116&gt;'Internal Flash'!$B$390*-1,R116-'Internal Flash'!$B$390*-1,0)</f>
        <v>9.5117667515869471</v>
      </c>
      <c r="S166" s="16">
        <f t="shared" si="70"/>
        <v>9.5117667515869471</v>
      </c>
      <c r="U166" s="8">
        <f>'CSP5'!$A$180</f>
        <v>2200</v>
      </c>
      <c r="V166" s="16">
        <f t="shared" si="71"/>
        <v>78.889414739326369</v>
      </c>
      <c r="W166" s="5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78.889414739326369</v>
      </c>
      <c r="X166" s="5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78.889414739326369</v>
      </c>
      <c r="Y166" s="5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78.889414739326369</v>
      </c>
      <c r="Z166" s="5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78.889414739326369</v>
      </c>
      <c r="AA166" s="5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78.889414739326369</v>
      </c>
      <c r="AB166" s="5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78.889414739326369</v>
      </c>
      <c r="AC166" s="5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78.889414739326369</v>
      </c>
      <c r="AD166" s="5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78.889414739326369</v>
      </c>
      <c r="AE166" s="5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78.889414739326369</v>
      </c>
      <c r="AF166" s="5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78.889414739326369</v>
      </c>
      <c r="AG166" s="5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78.889414739326369</v>
      </c>
      <c r="AH166" s="5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78.889414739326369</v>
      </c>
      <c r="AI166" s="5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78.889414739326355</v>
      </c>
      <c r="AJ166" s="5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78.889414739326241</v>
      </c>
      <c r="AK166" s="5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78.889414739326398</v>
      </c>
      <c r="AL166" s="5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78.889414739326398</v>
      </c>
      <c r="AM166" s="16">
        <f t="shared" si="72"/>
        <v>78.889414739326398</v>
      </c>
    </row>
    <row r="167" spans="1:39" s="5" customFormat="1" x14ac:dyDescent="0.25">
      <c r="A167" s="8">
        <f>'CSP5'!$A$181</f>
        <v>2400</v>
      </c>
      <c r="B167" s="16">
        <f t="shared" si="69"/>
        <v>0</v>
      </c>
      <c r="C167" s="5">
        <f>IF(C117&gt;'Internal Flash'!$B$390*-1,C117-'Internal Flash'!$B$390*-1,0)</f>
        <v>0</v>
      </c>
      <c r="D167" s="5">
        <f>IF(D117&gt;'Internal Flash'!$B$390*-1,D117-'Internal Flash'!$B$390*-1,0)</f>
        <v>0</v>
      </c>
      <c r="E167" s="5">
        <f>IF(E117&gt;'Internal Flash'!$B$390*-1,E117-'Internal Flash'!$B$390*-1,0)</f>
        <v>0</v>
      </c>
      <c r="F167" s="5">
        <f>IF(F117&gt;'Internal Flash'!$B$390*-1,F117-'Internal Flash'!$B$390*-1,0)</f>
        <v>0</v>
      </c>
      <c r="G167" s="5">
        <f>IF(G117&gt;'Internal Flash'!$B$390*-1,G117-'Internal Flash'!$B$390*-1,0)</f>
        <v>0</v>
      </c>
      <c r="H167" s="5">
        <f>IF(H117&gt;'Internal Flash'!$B$390*-1,H117-'Internal Flash'!$B$390*-1,0)</f>
        <v>0</v>
      </c>
      <c r="I167" s="5">
        <f>IF(I117&gt;'Internal Flash'!$B$390*-1,I117-'Internal Flash'!$B$390*-1,0)</f>
        <v>0</v>
      </c>
      <c r="J167" s="5">
        <f>IF(J117&gt;'Internal Flash'!$B$390*-1,J117-'Internal Flash'!$B$390*-1,0)</f>
        <v>5.8907704687498352</v>
      </c>
      <c r="K167" s="5">
        <f>IF(K117&gt;'Internal Flash'!$B$390*-1,K117-'Internal Flash'!$B$390*-1,0)</f>
        <v>5.5567315679727329</v>
      </c>
      <c r="L167" s="5">
        <f>IF(L117&gt;'Internal Flash'!$B$390*-1,L117-'Internal Flash'!$B$390*-1,0)</f>
        <v>5.7617667515869471</v>
      </c>
      <c r="M167" s="5">
        <f>IF(M117&gt;'Internal Flash'!$B$390*-1,M117-'Internal Flash'!$B$390*-1,0)</f>
        <v>7.1680167515869471</v>
      </c>
      <c r="N167" s="5">
        <f>IF(N117&gt;'Internal Flash'!$B$390*-1,N117-'Internal Flash'!$B$390*-1,0)</f>
        <v>5.4102037515869483</v>
      </c>
      <c r="O167" s="5">
        <f>IF(O117&gt;'Internal Flash'!$B$390*-1,O117-'Internal Flash'!$B$390*-1,0)</f>
        <v>6.6992657515869496</v>
      </c>
      <c r="P167" s="5">
        <f>IF(P117&gt;'Internal Flash'!$B$390*-1,P117-'Internal Flash'!$B$390*-1,0)</f>
        <v>7.7539537515869483</v>
      </c>
      <c r="Q167" s="5">
        <f>IF(Q117&gt;'Internal Flash'!$B$390*-1,Q117-'Internal Flash'!$B$390*-1,0)</f>
        <v>9.1602037515869483</v>
      </c>
      <c r="R167" s="5">
        <f>IF(R117&gt;'Internal Flash'!$B$390*-1,R117-'Internal Flash'!$B$390*-1,0)</f>
        <v>10.097703751586948</v>
      </c>
      <c r="S167" s="16">
        <f t="shared" si="70"/>
        <v>10.097703751586948</v>
      </c>
      <c r="U167" s="8">
        <f>'CSP5'!$A$181</f>
        <v>2400</v>
      </c>
      <c r="V167" s="16">
        <f t="shared" si="71"/>
        <v>78.889414739326369</v>
      </c>
      <c r="W167" s="5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78.889414739326369</v>
      </c>
      <c r="X167" s="5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78.889414739326369</v>
      </c>
      <c r="Y167" s="5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78.889414739326369</v>
      </c>
      <c r="Z167" s="5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78.889414739326369</v>
      </c>
      <c r="AA167" s="5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78.889414739326369</v>
      </c>
      <c r="AB167" s="5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78.889414739326369</v>
      </c>
      <c r="AC167" s="5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78.889414739326369</v>
      </c>
      <c r="AD167" s="5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78.889414739326369</v>
      </c>
      <c r="AE167" s="5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78.889414739326369</v>
      </c>
      <c r="AF167" s="5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78.889414739326369</v>
      </c>
      <c r="AG167" s="5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78.889414739326369</v>
      </c>
      <c r="AH167" s="5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78.889414739326369</v>
      </c>
      <c r="AI167" s="5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78.889414739326355</v>
      </c>
      <c r="AJ167" s="5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78.889414739326241</v>
      </c>
      <c r="AK167" s="5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78.889414739326398</v>
      </c>
      <c r="AL167" s="5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78.889414739326398</v>
      </c>
      <c r="AM167" s="16">
        <f t="shared" si="72"/>
        <v>78.889414739326398</v>
      </c>
    </row>
    <row r="168" spans="1:39" s="5" customFormat="1" x14ac:dyDescent="0.25">
      <c r="A168" s="8">
        <f>'CSP5'!$A$182</f>
        <v>2600</v>
      </c>
      <c r="B168" s="16">
        <f t="shared" si="69"/>
        <v>0</v>
      </c>
      <c r="C168" s="5">
        <f>IF(C118&gt;'Internal Flash'!$B$390*-1,C118-'Internal Flash'!$B$390*-1,0)</f>
        <v>0</v>
      </c>
      <c r="D168" s="5">
        <f>IF(D118&gt;'Internal Flash'!$B$390*-1,D118-'Internal Flash'!$B$390*-1,0)</f>
        <v>0</v>
      </c>
      <c r="E168" s="5">
        <f>IF(E118&gt;'Internal Flash'!$B$390*-1,E118-'Internal Flash'!$B$390*-1,0)</f>
        <v>0</v>
      </c>
      <c r="F168" s="5">
        <f>IF(F118&gt;'Internal Flash'!$B$390*-1,F118-'Internal Flash'!$B$390*-1,0)</f>
        <v>0</v>
      </c>
      <c r="G168" s="5">
        <f>IF(G118&gt;'Internal Flash'!$B$390*-1,G118-'Internal Flash'!$B$390*-1,0)</f>
        <v>0</v>
      </c>
      <c r="H168" s="5">
        <f>IF(H118&gt;'Internal Flash'!$B$390*-1,H118-'Internal Flash'!$B$390*-1,0)</f>
        <v>0</v>
      </c>
      <c r="I168" s="5">
        <f>IF(I118&gt;'Internal Flash'!$B$390*-1,I118-'Internal Flash'!$B$390*-1,0)</f>
        <v>0</v>
      </c>
      <c r="J168" s="5">
        <f>IF(J118&gt;'Internal Flash'!$B$390*-1,J118-'Internal Flash'!$B$390*-1,0)</f>
        <v>6.3882893850872833</v>
      </c>
      <c r="K168" s="5">
        <f>IF(K118&gt;'Internal Flash'!$B$390*-1,K118-'Internal Flash'!$B$390*-1,0)</f>
        <v>6.0254815679727329</v>
      </c>
      <c r="L168" s="5">
        <f>IF(L118&gt;'Internal Flash'!$B$390*-1,L118-'Internal Flash'!$B$390*-1,0)</f>
        <v>6.6992667515869471</v>
      </c>
      <c r="M168" s="5">
        <f>IF(M118&gt;'Internal Flash'!$B$390*-1,M118-'Internal Flash'!$B$390*-1,0)</f>
        <v>8.2227037515869483</v>
      </c>
      <c r="N168" s="5">
        <f>IF(N118&gt;'Internal Flash'!$B$390*-1,N118-'Internal Flash'!$B$390*-1,0)</f>
        <v>7.0508287515869483</v>
      </c>
      <c r="O168" s="5">
        <f>IF(O118&gt;'Internal Flash'!$B$390*-1,O118-'Internal Flash'!$B$390*-1,0)</f>
        <v>10.332078751586948</v>
      </c>
      <c r="P168" s="5">
        <f>IF(P118&gt;'Internal Flash'!$B$390*-1,P118-'Internal Flash'!$B$390*-1,0)</f>
        <v>12.089891751586947</v>
      </c>
      <c r="Q168" s="5">
        <f>IF(Q118&gt;'Internal Flash'!$B$390*-1,Q118-'Internal Flash'!$B$390*-1,0)</f>
        <v>14.550828751586948</v>
      </c>
      <c r="R168" s="5">
        <f>IF(R118&gt;'Internal Flash'!$B$390*-1,R118-'Internal Flash'!$B$390*-1,0)</f>
        <v>15.839891751586947</v>
      </c>
      <c r="S168" s="16">
        <f t="shared" si="70"/>
        <v>15.839891751586947</v>
      </c>
      <c r="U168" s="8">
        <f>'CSP5'!$A$182</f>
        <v>2600</v>
      </c>
      <c r="V168" s="16">
        <f t="shared" si="71"/>
        <v>78.889414739326369</v>
      </c>
      <c r="W168" s="5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78.889414739326369</v>
      </c>
      <c r="X168" s="5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78.889414739326369</v>
      </c>
      <c r="Y168" s="5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78.889414739326369</v>
      </c>
      <c r="Z168" s="5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78.889414739326369</v>
      </c>
      <c r="AA168" s="5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78.889414739326369</v>
      </c>
      <c r="AB168" s="5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78.889414739326369</v>
      </c>
      <c r="AC168" s="5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78.889414739326369</v>
      </c>
      <c r="AD168" s="5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78.889414739326369</v>
      </c>
      <c r="AE168" s="5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78.889414739326369</v>
      </c>
      <c r="AF168" s="5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78.889414739326369</v>
      </c>
      <c r="AG168" s="5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78.889414739326369</v>
      </c>
      <c r="AH168" s="5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78.889414739326369</v>
      </c>
      <c r="AI168" s="5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78.889414739326355</v>
      </c>
      <c r="AJ168" s="5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78.889414739326241</v>
      </c>
      <c r="AK168" s="5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78.889414739326398</v>
      </c>
      <c r="AL168" s="5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78.889414739326398</v>
      </c>
      <c r="AM168" s="16">
        <f t="shared" si="72"/>
        <v>78.889414739326398</v>
      </c>
    </row>
    <row r="169" spans="1:39" s="5" customFormat="1" x14ac:dyDescent="0.25">
      <c r="A169" s="8">
        <f>'CSP5'!$A$183</f>
        <v>2800</v>
      </c>
      <c r="B169" s="16">
        <f t="shared" si="69"/>
        <v>0</v>
      </c>
      <c r="C169" s="5">
        <f>IF(C119&gt;'Internal Flash'!$B$390*-1,C119-'Internal Flash'!$B$390*-1,0)</f>
        <v>0</v>
      </c>
      <c r="D169" s="5">
        <f>IF(D119&gt;'Internal Flash'!$B$390*-1,D119-'Internal Flash'!$B$390*-1,0)</f>
        <v>0</v>
      </c>
      <c r="E169" s="5">
        <f>IF(E119&gt;'Internal Flash'!$B$390*-1,E119-'Internal Flash'!$B$390*-1,0)</f>
        <v>0</v>
      </c>
      <c r="F169" s="5">
        <f>IF(F119&gt;'Internal Flash'!$B$390*-1,F119-'Internal Flash'!$B$390*-1,0)</f>
        <v>0</v>
      </c>
      <c r="G169" s="5">
        <f>IF(G119&gt;'Internal Flash'!$B$390*-1,G119-'Internal Flash'!$B$390*-1,0)</f>
        <v>0</v>
      </c>
      <c r="H169" s="5">
        <f>IF(H119&gt;'Internal Flash'!$B$390*-1,H119-'Internal Flash'!$B$390*-1,0)</f>
        <v>0</v>
      </c>
      <c r="I169" s="5">
        <f>IF(I119&gt;'Internal Flash'!$B$390*-1,I119-'Internal Flash'!$B$390*-1,0)</f>
        <v>0</v>
      </c>
      <c r="J169" s="5">
        <f>IF(J119&gt;'Internal Flash'!$B$390*-1,J119-'Internal Flash'!$B$390*-1,0)</f>
        <v>5.6468629064163167</v>
      </c>
      <c r="K169" s="5">
        <f>IF(K119&gt;'Internal Flash'!$B$390*-1,K119-'Internal Flash'!$B$390*-1,0)</f>
        <v>8.0704115312498885</v>
      </c>
      <c r="L169" s="5">
        <f>IF(L119&gt;'Internal Flash'!$B$390*-1,L119-'Internal Flash'!$B$390*-1,0)</f>
        <v>8.0704115312498885</v>
      </c>
      <c r="M169" s="5">
        <f>IF(M119&gt;'Internal Flash'!$B$390*-1,M119-'Internal Flash'!$B$390*-1,0)</f>
        <v>9.2393181965026798</v>
      </c>
      <c r="N169" s="5">
        <f>IF(N119&gt;'Internal Flash'!$B$390*-1,N119-'Internal Flash'!$B$390*-1,0)</f>
        <v>8.6914537515869483</v>
      </c>
      <c r="O169" s="5">
        <f>IF(O119&gt;'Internal Flash'!$B$390*-1,O119-'Internal Flash'!$B$390*-1,0)</f>
        <v>11.035203751586948</v>
      </c>
      <c r="P169" s="5">
        <f>IF(P119&gt;'Internal Flash'!$B$390*-1,P119-'Internal Flash'!$B$390*-1,0)</f>
        <v>13.730516751586947</v>
      </c>
      <c r="Q169" s="5">
        <f>IF(Q119&gt;'Internal Flash'!$B$390*-1,Q119-'Internal Flash'!$B$390*-1,0)</f>
        <v>16.191454751586946</v>
      </c>
      <c r="R169" s="5">
        <f>IF(R119&gt;'Internal Flash'!$B$390*-1,R119-'Internal Flash'!$B$390*-1,0)</f>
        <v>16.543016751586947</v>
      </c>
      <c r="S169" s="16">
        <f t="shared" si="70"/>
        <v>16.543016751586947</v>
      </c>
      <c r="U169" s="8">
        <f>'CSP5'!$A$183</f>
        <v>2800</v>
      </c>
      <c r="V169" s="16">
        <f t="shared" si="71"/>
        <v>78.889414739326369</v>
      </c>
      <c r="W169" s="5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78.889414739326369</v>
      </c>
      <c r="X169" s="5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78.889414739326398</v>
      </c>
      <c r="Y169" s="5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78.889414739326369</v>
      </c>
      <c r="Z169" s="5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78.889414739326369</v>
      </c>
      <c r="AA169" s="5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78.889414739326369</v>
      </c>
      <c r="AB169" s="5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78.889414739326369</v>
      </c>
      <c r="AC169" s="5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78.889414739326369</v>
      </c>
      <c r="AD169" s="5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78.889414739326369</v>
      </c>
      <c r="AE169" s="5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78.889414739326369</v>
      </c>
      <c r="AF169" s="5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78.889414739326369</v>
      </c>
      <c r="AG169" s="5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78.889414739326369</v>
      </c>
      <c r="AH169" s="5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78.889414739326369</v>
      </c>
      <c r="AI169" s="5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78.889414739326355</v>
      </c>
      <c r="AJ169" s="5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78.88941473932654</v>
      </c>
      <c r="AK169" s="5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78.88941473932654</v>
      </c>
      <c r="AL169" s="5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78.88941473932654</v>
      </c>
      <c r="AM169" s="16">
        <f t="shared" si="72"/>
        <v>78.88941473932654</v>
      </c>
    </row>
    <row r="170" spans="1:39" s="5" customFormat="1" x14ac:dyDescent="0.25">
      <c r="A170" s="8">
        <f>'CSP5'!$A$184</f>
        <v>2900</v>
      </c>
      <c r="B170" s="16">
        <f t="shared" si="69"/>
        <v>0</v>
      </c>
      <c r="C170" s="5">
        <f>IF(C120&gt;'Internal Flash'!$B$390*-1,C120-'Internal Flash'!$B$390*-1,0)</f>
        <v>0</v>
      </c>
      <c r="D170" s="5">
        <f>IF(D120&gt;'Internal Flash'!$B$390*-1,D120-'Internal Flash'!$B$390*-1,0)</f>
        <v>0</v>
      </c>
      <c r="E170" s="5">
        <f>IF(E120&gt;'Internal Flash'!$B$390*-1,E120-'Internal Flash'!$B$390*-1,0)</f>
        <v>0</v>
      </c>
      <c r="F170" s="5">
        <f>IF(F120&gt;'Internal Flash'!$B$390*-1,F120-'Internal Flash'!$B$390*-1,0)</f>
        <v>0</v>
      </c>
      <c r="G170" s="5">
        <f>IF(G120&gt;'Internal Flash'!$B$390*-1,G120-'Internal Flash'!$B$390*-1,0)</f>
        <v>0</v>
      </c>
      <c r="H170" s="5">
        <f>IF(H120&gt;'Internal Flash'!$B$390*-1,H120-'Internal Flash'!$B$390*-1,0)</f>
        <v>0</v>
      </c>
      <c r="I170" s="5">
        <f>IF(I120&gt;'Internal Flash'!$B$390*-1,I120-'Internal Flash'!$B$390*-1,0)</f>
        <v>0</v>
      </c>
      <c r="J170" s="5">
        <f>IF(J120&gt;'Internal Flash'!$B$390*-1,J120-'Internal Flash'!$B$390*-1,0)</f>
        <v>0.26691169618902677</v>
      </c>
      <c r="K170" s="5">
        <f>IF(K120&gt;'Internal Flash'!$B$390*-1,K120-'Internal Flash'!$B$390*-1,0)</f>
        <v>6.5469735312498898</v>
      </c>
      <c r="L170" s="5">
        <f>IF(L120&gt;'Internal Flash'!$B$390*-1,L120-'Internal Flash'!$B$390*-1,0)</f>
        <v>6.5469735312498898</v>
      </c>
      <c r="M170" s="5">
        <f>IF(M120&gt;'Internal Flash'!$B$390*-1,M120-'Internal Flash'!$B$390*-1,0)</f>
        <v>9.1221311965026786</v>
      </c>
      <c r="N170" s="5">
        <f>IF(N120&gt;'Internal Flash'!$B$390*-1,N120-'Internal Flash'!$B$390*-1,0)</f>
        <v>10.214891751586947</v>
      </c>
      <c r="O170" s="5">
        <f>IF(O120&gt;'Internal Flash'!$B$390*-1,O120-'Internal Flash'!$B$390*-1,0)</f>
        <v>12.793016751586947</v>
      </c>
      <c r="P170" s="5">
        <f>IF(P120&gt;'Internal Flash'!$B$390*-1,P120-'Internal Flash'!$B$390*-1,0)</f>
        <v>16.074266751586947</v>
      </c>
      <c r="Q170" s="5">
        <f>IF(Q120&gt;'Internal Flash'!$B$390*-1,Q120-'Internal Flash'!$B$390*-1,0)</f>
        <v>18.535204751586946</v>
      </c>
      <c r="R170" s="5">
        <f>IF(R120&gt;'Internal Flash'!$B$390*-1,R120-'Internal Flash'!$B$390*-1,0)</f>
        <v>18.769579751586946</v>
      </c>
      <c r="S170" s="16">
        <f t="shared" si="70"/>
        <v>18.769579751586946</v>
      </c>
      <c r="U170" s="8">
        <f>'CSP5'!$A$184</f>
        <v>2900</v>
      </c>
      <c r="V170" s="16">
        <f t="shared" si="71"/>
        <v>78.889414739326369</v>
      </c>
      <c r="W170" s="5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78.889414739326369</v>
      </c>
      <c r="X170" s="5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78.889414739326369</v>
      </c>
      <c r="Y170" s="5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78.889414739326369</v>
      </c>
      <c r="Z170" s="5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78.889414739326369</v>
      </c>
      <c r="AA170" s="5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78.889414739326369</v>
      </c>
      <c r="AB170" s="5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78.889414739326369</v>
      </c>
      <c r="AC170" s="5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78.889414739326369</v>
      </c>
      <c r="AD170" s="5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78.889414739326369</v>
      </c>
      <c r="AE170" s="5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78.889414739326369</v>
      </c>
      <c r="AF170" s="5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78.889414739326369</v>
      </c>
      <c r="AG170" s="5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78.889414739326369</v>
      </c>
      <c r="AH170" s="5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78.889414739326384</v>
      </c>
      <c r="AI170" s="5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78.889414739326355</v>
      </c>
      <c r="AJ170" s="5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78.889414739326398</v>
      </c>
      <c r="AK170" s="5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78.889414739326241</v>
      </c>
      <c r="AL170" s="5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78.889414739326398</v>
      </c>
      <c r="AM170" s="16">
        <f t="shared" si="72"/>
        <v>78.889414739326398</v>
      </c>
    </row>
    <row r="171" spans="1:39" s="5" customFormat="1" x14ac:dyDescent="0.25">
      <c r="A171" s="8">
        <f>'CSP5'!$A$185</f>
        <v>3000</v>
      </c>
      <c r="B171" s="16">
        <f t="shared" si="69"/>
        <v>0</v>
      </c>
      <c r="C171" s="5">
        <f>IF(C121&gt;'Internal Flash'!$B$390*-1,C121-'Internal Flash'!$B$390*-1,0)</f>
        <v>0</v>
      </c>
      <c r="D171" s="5">
        <f>IF(D121&gt;'Internal Flash'!$B$390*-1,D121-'Internal Flash'!$B$390*-1,0)</f>
        <v>0</v>
      </c>
      <c r="E171" s="5">
        <f>IF(E121&gt;'Internal Flash'!$B$390*-1,E121-'Internal Flash'!$B$390*-1,0)</f>
        <v>0</v>
      </c>
      <c r="F171" s="5">
        <f>IF(F121&gt;'Internal Flash'!$B$390*-1,F121-'Internal Flash'!$B$390*-1,0)</f>
        <v>0</v>
      </c>
      <c r="G171" s="5">
        <f>IF(G121&gt;'Internal Flash'!$B$390*-1,G121-'Internal Flash'!$B$390*-1,0)</f>
        <v>0</v>
      </c>
      <c r="H171" s="5">
        <f>IF(H121&gt;'Internal Flash'!$B$390*-1,H121-'Internal Flash'!$B$390*-1,0)</f>
        <v>0</v>
      </c>
      <c r="I171" s="5">
        <f>IF(I121&gt;'Internal Flash'!$B$390*-1,I121-'Internal Flash'!$B$390*-1,0)</f>
        <v>0</v>
      </c>
      <c r="J171" s="5">
        <f>IF(J121&gt;'Internal Flash'!$B$390*-1,J121-'Internal Flash'!$B$390*-1,0)</f>
        <v>0</v>
      </c>
      <c r="K171" s="5">
        <f>IF(K121&gt;'Internal Flash'!$B$390*-1,K121-'Internal Flash'!$B$390*-1,0)</f>
        <v>3.5000985312498898</v>
      </c>
      <c r="L171" s="5">
        <f>IF(L121&gt;'Internal Flash'!$B$390*-1,L121-'Internal Flash'!$B$390*-1,0)</f>
        <v>4.0860365312498885</v>
      </c>
      <c r="M171" s="5">
        <f>IF(M121&gt;'Internal Flash'!$B$390*-1,M121-'Internal Flash'!$B$390*-1,0)</f>
        <v>5.9580681965026798</v>
      </c>
      <c r="N171" s="5">
        <f>IF(N121&gt;'Internal Flash'!$B$390*-1,N121-'Internal Flash'!$B$390*-1,0)</f>
        <v>10.332079751586946</v>
      </c>
      <c r="O171" s="5">
        <f>IF(O121&gt;'Internal Flash'!$B$390*-1,O121-'Internal Flash'!$B$390*-1,0)</f>
        <v>12.324266751586947</v>
      </c>
      <c r="P171" s="5">
        <f>IF(P121&gt;'Internal Flash'!$B$390*-1,P121-'Internal Flash'!$B$390*-1,0)</f>
        <v>14.550829751586946</v>
      </c>
      <c r="Q171" s="5">
        <f>IF(Q121&gt;'Internal Flash'!$B$390*-1,Q121-'Internal Flash'!$B$390*-1,0)</f>
        <v>19.824266751586947</v>
      </c>
      <c r="R171" s="5">
        <f>IF(R121&gt;'Internal Flash'!$B$390*-1,R121-'Internal Flash'!$B$390*-1,0)</f>
        <v>20.293016751586947</v>
      </c>
      <c r="S171" s="16">
        <f t="shared" si="70"/>
        <v>20.293016751586947</v>
      </c>
      <c r="U171" s="8">
        <f>'CSP5'!$A$185</f>
        <v>3000</v>
      </c>
      <c r="V171" s="16">
        <f t="shared" si="71"/>
        <v>78.889414739326369</v>
      </c>
      <c r="W171" s="5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78.889414739326369</v>
      </c>
      <c r="X171" s="5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78.889414739326384</v>
      </c>
      <c r="Y171" s="5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78.889414739326369</v>
      </c>
      <c r="Z171" s="5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78.889414739326369</v>
      </c>
      <c r="AA171" s="5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78.889414739326369</v>
      </c>
      <c r="AB171" s="5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78.889414739326369</v>
      </c>
      <c r="AC171" s="5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78.889414739326369</v>
      </c>
      <c r="AD171" s="5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78.889414739326369</v>
      </c>
      <c r="AE171" s="5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78.889414739326369</v>
      </c>
      <c r="AF171" s="5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78.889414739326369</v>
      </c>
      <c r="AG171" s="5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78.889414739326369</v>
      </c>
      <c r="AH171" s="5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78.889414739326384</v>
      </c>
      <c r="AI171" s="5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78.889414739326355</v>
      </c>
      <c r="AJ171" s="5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78.889414739326327</v>
      </c>
      <c r="AK171" s="5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78.88941473932617</v>
      </c>
      <c r="AL171" s="5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78.889414739326398</v>
      </c>
      <c r="AM171" s="16">
        <f t="shared" si="72"/>
        <v>78.889414739326398</v>
      </c>
    </row>
    <row r="172" spans="1:39" s="5" customFormat="1" x14ac:dyDescent="0.25">
      <c r="A172" s="8">
        <f>'CSP5'!$A$186</f>
        <v>3200</v>
      </c>
      <c r="B172" s="16">
        <f t="shared" si="69"/>
        <v>0</v>
      </c>
      <c r="C172" s="5">
        <f>IF(C122&gt;'Internal Flash'!$B$390*-1,C122-'Internal Flash'!$B$390*-1,0)</f>
        <v>0</v>
      </c>
      <c r="D172" s="5">
        <f>IF(D122&gt;'Internal Flash'!$B$390*-1,D122-'Internal Flash'!$B$390*-1,0)</f>
        <v>0</v>
      </c>
      <c r="E172" s="5">
        <f>IF(E122&gt;'Internal Flash'!$B$390*-1,E122-'Internal Flash'!$B$390*-1,0)</f>
        <v>0</v>
      </c>
      <c r="F172" s="5">
        <f>IF(F122&gt;'Internal Flash'!$B$390*-1,F122-'Internal Flash'!$B$390*-1,0)</f>
        <v>0</v>
      </c>
      <c r="G172" s="5">
        <f>IF(G122&gt;'Internal Flash'!$B$390*-1,G122-'Internal Flash'!$B$390*-1,0)</f>
        <v>0</v>
      </c>
      <c r="H172" s="5">
        <f>IF(H122&gt;'Internal Flash'!$B$390*-1,H122-'Internal Flash'!$B$390*-1,0)</f>
        <v>0</v>
      </c>
      <c r="I172" s="5">
        <f>IF(I122&gt;'Internal Flash'!$B$390*-1,I122-'Internal Flash'!$B$390*-1,0)</f>
        <v>0</v>
      </c>
      <c r="J172" s="5">
        <f>IF(J122&gt;'Internal Flash'!$B$390*-1,J122-'Internal Flash'!$B$390*-1,0)</f>
        <v>0</v>
      </c>
      <c r="K172" s="5">
        <f>IF(K122&gt;'Internal Flash'!$B$390*-1,K122-'Internal Flash'!$B$390*-1,0)</f>
        <v>0</v>
      </c>
      <c r="L172" s="5">
        <f>IF(L122&gt;'Internal Flash'!$B$390*-1,L122-'Internal Flash'!$B$390*-1,0)</f>
        <v>0</v>
      </c>
      <c r="M172" s="5">
        <f>IF(M122&gt;'Internal Flash'!$B$390*-1,M122-'Internal Flash'!$B$390*-1,0)</f>
        <v>0</v>
      </c>
      <c r="N172" s="5">
        <f>IF(N122&gt;'Internal Flash'!$B$390*-1,N122-'Internal Flash'!$B$390*-1,0)</f>
        <v>0</v>
      </c>
      <c r="O172" s="5">
        <f>IF(O122&gt;'Internal Flash'!$B$390*-1,O122-'Internal Flash'!$B$390*-1,0)</f>
        <v>0</v>
      </c>
      <c r="P172" s="5">
        <f>IF(P122&gt;'Internal Flash'!$B$390*-1,P122-'Internal Flash'!$B$390*-1,0)</f>
        <v>0</v>
      </c>
      <c r="Q172" s="5">
        <f>IF(Q122&gt;'Internal Flash'!$B$390*-1,Q122-'Internal Flash'!$B$390*-1,0)</f>
        <v>2.0117667515869471</v>
      </c>
      <c r="R172" s="5">
        <f>IF(R122&gt;'Internal Flash'!$B$390*-1,R122-'Internal Flash'!$B$390*-1,0)</f>
        <v>4.9414537515869483</v>
      </c>
      <c r="S172" s="16">
        <f t="shared" si="70"/>
        <v>4.9414537515869483</v>
      </c>
      <c r="U172" s="8">
        <f>'CSP5'!$A$186</f>
        <v>3200</v>
      </c>
      <c r="V172" s="16">
        <f t="shared" si="71"/>
        <v>78.889414739326369</v>
      </c>
      <c r="W172" s="5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78.889414739326369</v>
      </c>
      <c r="X172" s="5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78.889414739326369</v>
      </c>
      <c r="Y172" s="5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78.889414739326369</v>
      </c>
      <c r="Z172" s="5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78.889414739326369</v>
      </c>
      <c r="AA172" s="5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78.889414739326369</v>
      </c>
      <c r="AB172" s="5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78.889414739326369</v>
      </c>
      <c r="AC172" s="5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78.889414739326369</v>
      </c>
      <c r="AD172" s="5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78.889414739326384</v>
      </c>
      <c r="AE172" s="5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78.889414739326384</v>
      </c>
      <c r="AF172" s="5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78.889414739326369</v>
      </c>
      <c r="AG172" s="5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78.889414739326369</v>
      </c>
      <c r="AH172" s="5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78.889414739326369</v>
      </c>
      <c r="AI172" s="5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78.889414739326398</v>
      </c>
      <c r="AJ172" s="5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78.88941473932627</v>
      </c>
      <c r="AK172" s="5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78.889414739326355</v>
      </c>
      <c r="AL172" s="5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78.889414739326625</v>
      </c>
      <c r="AM172" s="16">
        <f t="shared" si="72"/>
        <v>78.889414739326625</v>
      </c>
    </row>
    <row r="173" spans="1:39" s="5" customFormat="1" x14ac:dyDescent="0.25">
      <c r="A173" s="8">
        <f>'CSP5'!$A$187</f>
        <v>3300</v>
      </c>
      <c r="B173" s="16">
        <f t="shared" si="69"/>
        <v>0</v>
      </c>
      <c r="C173" s="5">
        <f>IF(C123&gt;'Internal Flash'!$B$390*-1,C123-'Internal Flash'!$B$390*-1,0)</f>
        <v>0</v>
      </c>
      <c r="D173" s="5">
        <f>IF(D123&gt;'Internal Flash'!$B$390*-1,D123-'Internal Flash'!$B$390*-1,0)</f>
        <v>0</v>
      </c>
      <c r="E173" s="5">
        <f>IF(E123&gt;'Internal Flash'!$B$390*-1,E123-'Internal Flash'!$B$390*-1,0)</f>
        <v>0</v>
      </c>
      <c r="F173" s="5">
        <f>IF(F123&gt;'Internal Flash'!$B$390*-1,F123-'Internal Flash'!$B$390*-1,0)</f>
        <v>0</v>
      </c>
      <c r="G173" s="5">
        <f>IF(G123&gt;'Internal Flash'!$B$390*-1,G123-'Internal Flash'!$B$390*-1,0)</f>
        <v>0</v>
      </c>
      <c r="H173" s="5">
        <f>IF(H123&gt;'Internal Flash'!$B$390*-1,H123-'Internal Flash'!$B$390*-1,0)</f>
        <v>0</v>
      </c>
      <c r="I173" s="5">
        <f>IF(I123&gt;'Internal Flash'!$B$390*-1,I123-'Internal Flash'!$B$390*-1,0)</f>
        <v>0</v>
      </c>
      <c r="J173" s="5">
        <f>IF(J123&gt;'Internal Flash'!$B$390*-1,J123-'Internal Flash'!$B$390*-1,0)</f>
        <v>0</v>
      </c>
      <c r="K173" s="5">
        <f>IF(K123&gt;'Internal Flash'!$B$390*-1,K123-'Internal Flash'!$B$390*-1,0)</f>
        <v>0</v>
      </c>
      <c r="L173" s="5">
        <f>IF(L123&gt;'Internal Flash'!$B$390*-1,L123-'Internal Flash'!$B$390*-1,0)</f>
        <v>0</v>
      </c>
      <c r="M173" s="5">
        <f>IF(M123&gt;'Internal Flash'!$B$390*-1,M123-'Internal Flash'!$B$390*-1,0)</f>
        <v>0</v>
      </c>
      <c r="N173" s="5">
        <f>IF(N123&gt;'Internal Flash'!$B$390*-1,N123-'Internal Flash'!$B$390*-1,0)</f>
        <v>0</v>
      </c>
      <c r="O173" s="5">
        <f>IF(O123&gt;'Internal Flash'!$B$390*-1,O123-'Internal Flash'!$B$390*-1,0)</f>
        <v>0</v>
      </c>
      <c r="P173" s="5">
        <f>IF(P123&gt;'Internal Flash'!$B$390*-1,P123-'Internal Flash'!$B$390*-1,0)</f>
        <v>0</v>
      </c>
      <c r="Q173" s="5">
        <f>IF(Q123&gt;'Internal Flash'!$B$390*-1,Q123-'Internal Flash'!$B$390*-1,0)</f>
        <v>0</v>
      </c>
      <c r="R173" s="5">
        <f>IF(R123&gt;'Internal Flash'!$B$390*-1,R123-'Internal Flash'!$B$390*-1,0)</f>
        <v>0</v>
      </c>
      <c r="S173" s="16">
        <f t="shared" si="70"/>
        <v>0</v>
      </c>
      <c r="U173" s="8">
        <f>'CSP5'!$A$187</f>
        <v>3300</v>
      </c>
      <c r="V173" s="16">
        <f t="shared" si="71"/>
        <v>78.889414739326369</v>
      </c>
      <c r="W173" s="5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78.889414739326369</v>
      </c>
      <c r="X173" s="5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78.889414739326369</v>
      </c>
      <c r="Y173" s="5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78.889414739326369</v>
      </c>
      <c r="Z173" s="5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78.889414739326369</v>
      </c>
      <c r="AA173" s="5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78.889414739326369</v>
      </c>
      <c r="AB173" s="5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78.889414739326369</v>
      </c>
      <c r="AC173" s="5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78.889414739326369</v>
      </c>
      <c r="AD173" s="5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78.889414739326369</v>
      </c>
      <c r="AE173" s="5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78.889414739326369</v>
      </c>
      <c r="AF173" s="5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78.889414739326369</v>
      </c>
      <c r="AG173" s="5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78.889414739326369</v>
      </c>
      <c r="AH173" s="5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78.889414739326369</v>
      </c>
      <c r="AI173" s="5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78.889414739326355</v>
      </c>
      <c r="AJ173" s="5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78.889414739326241</v>
      </c>
      <c r="AK173" s="5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78.889414739326398</v>
      </c>
      <c r="AL173" s="5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78.889414739326398</v>
      </c>
      <c r="AM173" s="16">
        <f t="shared" si="72"/>
        <v>78.889414739326398</v>
      </c>
    </row>
    <row r="174" spans="1:39" s="5" customFormat="1" x14ac:dyDescent="0.25">
      <c r="A174" s="8">
        <f>'CSP5'!$A$188</f>
        <v>3500</v>
      </c>
      <c r="B174" s="16">
        <f t="shared" si="69"/>
        <v>0</v>
      </c>
      <c r="C174" s="5">
        <f>IF(C124&gt;'Internal Flash'!$B$390*-1,C124-'Internal Flash'!$B$390*-1,0)</f>
        <v>0</v>
      </c>
      <c r="D174" s="5">
        <f>IF(D124&gt;'Internal Flash'!$B$390*-1,D124-'Internal Flash'!$B$390*-1,0)</f>
        <v>0</v>
      </c>
      <c r="E174" s="5">
        <f>IF(E124&gt;'Internal Flash'!$B$390*-1,E124-'Internal Flash'!$B$390*-1,0)</f>
        <v>0</v>
      </c>
      <c r="F174" s="5">
        <f>IF(F124&gt;'Internal Flash'!$B$390*-1,F124-'Internal Flash'!$B$390*-1,0)</f>
        <v>0</v>
      </c>
      <c r="G174" s="5">
        <f>IF(G124&gt;'Internal Flash'!$B$390*-1,G124-'Internal Flash'!$B$390*-1,0)</f>
        <v>0</v>
      </c>
      <c r="H174" s="5">
        <f>IF(H124&gt;'Internal Flash'!$B$390*-1,H124-'Internal Flash'!$B$390*-1,0)</f>
        <v>0</v>
      </c>
      <c r="I174" s="5">
        <f>IF(I124&gt;'Internal Flash'!$B$390*-1,I124-'Internal Flash'!$B$390*-1,0)</f>
        <v>0</v>
      </c>
      <c r="J174" s="5">
        <f>IF(J124&gt;'Internal Flash'!$B$390*-1,J124-'Internal Flash'!$B$390*-1,0)</f>
        <v>0</v>
      </c>
      <c r="K174" s="5">
        <f>IF(K124&gt;'Internal Flash'!$B$390*-1,K124-'Internal Flash'!$B$390*-1,0)</f>
        <v>0</v>
      </c>
      <c r="L174" s="5">
        <f>IF(L124&gt;'Internal Flash'!$B$390*-1,L124-'Internal Flash'!$B$390*-1,0)</f>
        <v>0</v>
      </c>
      <c r="M174" s="5">
        <f>IF(M124&gt;'Internal Flash'!$B$390*-1,M124-'Internal Flash'!$B$390*-1,0)</f>
        <v>0</v>
      </c>
      <c r="N174" s="5">
        <f>IF(N124&gt;'Internal Flash'!$B$390*-1,N124-'Internal Flash'!$B$390*-1,0)</f>
        <v>0</v>
      </c>
      <c r="O174" s="5">
        <f>IF(O124&gt;'Internal Flash'!$B$390*-1,O124-'Internal Flash'!$B$390*-1,0)</f>
        <v>0</v>
      </c>
      <c r="P174" s="5">
        <f>IF(P124&gt;'Internal Flash'!$B$390*-1,P124-'Internal Flash'!$B$390*-1,0)</f>
        <v>0</v>
      </c>
      <c r="Q174" s="5">
        <f>IF(Q124&gt;'Internal Flash'!$B$390*-1,Q124-'Internal Flash'!$B$390*-1,0)</f>
        <v>0</v>
      </c>
      <c r="R174" s="5">
        <f>IF(R124&gt;'Internal Flash'!$B$390*-1,R124-'Internal Flash'!$B$390*-1,0)</f>
        <v>0</v>
      </c>
      <c r="S174" s="16">
        <f t="shared" si="70"/>
        <v>0</v>
      </c>
      <c r="U174" s="8">
        <f>'CSP5'!$A$188</f>
        <v>3500</v>
      </c>
      <c r="V174" s="16">
        <f t="shared" si="71"/>
        <v>78.889414739325801</v>
      </c>
      <c r="W174" s="5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78.889414739325801</v>
      </c>
      <c r="X174" s="5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78.889414739324749</v>
      </c>
      <c r="Y174" s="5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78.889414739327123</v>
      </c>
      <c r="Z174" s="5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78.889414739326995</v>
      </c>
      <c r="AA174" s="5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78.889414739324678</v>
      </c>
      <c r="AB174" s="5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78.889414739326995</v>
      </c>
      <c r="AC174" s="5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78.889414739325801</v>
      </c>
      <c r="AD174" s="5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78.889414739325801</v>
      </c>
      <c r="AE174" s="5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78.889414739325801</v>
      </c>
      <c r="AF174" s="5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78.889414739325801</v>
      </c>
      <c r="AG174" s="5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78.889414739325801</v>
      </c>
      <c r="AH174" s="5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78.889414739325645</v>
      </c>
      <c r="AI174" s="5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78.889414739321012</v>
      </c>
      <c r="AJ174" s="5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78.889414739321012</v>
      </c>
      <c r="AK174" s="5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78.889414739301884</v>
      </c>
      <c r="AL174" s="5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78.889414739340154</v>
      </c>
      <c r="AM174" s="16">
        <f t="shared" si="72"/>
        <v>78.889414739340154</v>
      </c>
    </row>
    <row r="175" spans="1:39" s="5" customFormat="1" x14ac:dyDescent="0.25">
      <c r="A175" s="16">
        <f>'CSP5'!$A$189</f>
        <v>3501</v>
      </c>
      <c r="B175" s="16">
        <f>B174</f>
        <v>0</v>
      </c>
      <c r="C175" s="16">
        <f t="shared" ref="C175:S175" si="73">C174</f>
        <v>0</v>
      </c>
      <c r="D175" s="16">
        <f t="shared" si="73"/>
        <v>0</v>
      </c>
      <c r="E175" s="16">
        <f t="shared" si="73"/>
        <v>0</v>
      </c>
      <c r="F175" s="16">
        <f t="shared" si="73"/>
        <v>0</v>
      </c>
      <c r="G175" s="16">
        <f t="shared" si="73"/>
        <v>0</v>
      </c>
      <c r="H175" s="16">
        <f t="shared" si="73"/>
        <v>0</v>
      </c>
      <c r="I175" s="16">
        <f t="shared" si="73"/>
        <v>0</v>
      </c>
      <c r="J175" s="16">
        <f t="shared" si="73"/>
        <v>0</v>
      </c>
      <c r="K175" s="16">
        <f t="shared" si="73"/>
        <v>0</v>
      </c>
      <c r="L175" s="16">
        <f t="shared" si="73"/>
        <v>0</v>
      </c>
      <c r="M175" s="16">
        <f t="shared" si="73"/>
        <v>0</v>
      </c>
      <c r="N175" s="16">
        <f t="shared" si="73"/>
        <v>0</v>
      </c>
      <c r="O175" s="16">
        <f t="shared" si="73"/>
        <v>0</v>
      </c>
      <c r="P175" s="16">
        <f t="shared" si="73"/>
        <v>0</v>
      </c>
      <c r="Q175" s="16">
        <f t="shared" si="73"/>
        <v>0</v>
      </c>
      <c r="R175" s="16">
        <f t="shared" si="73"/>
        <v>0</v>
      </c>
      <c r="S175" s="16">
        <f t="shared" si="73"/>
        <v>0</v>
      </c>
      <c r="U175" s="16">
        <f>'CSP5'!$A$189</f>
        <v>3501</v>
      </c>
      <c r="V175" s="16">
        <f>V174</f>
        <v>78.889414739325801</v>
      </c>
      <c r="W175" s="16">
        <f t="shared" ref="W175:AM175" si="74">W174</f>
        <v>78.889414739325801</v>
      </c>
      <c r="X175" s="16">
        <f t="shared" si="74"/>
        <v>78.889414739324749</v>
      </c>
      <c r="Y175" s="16">
        <f t="shared" si="74"/>
        <v>78.889414739327123</v>
      </c>
      <c r="Z175" s="16">
        <f t="shared" si="74"/>
        <v>78.889414739326995</v>
      </c>
      <c r="AA175" s="16">
        <f t="shared" si="74"/>
        <v>78.889414739324678</v>
      </c>
      <c r="AB175" s="16">
        <f t="shared" si="74"/>
        <v>78.889414739326995</v>
      </c>
      <c r="AC175" s="16">
        <f t="shared" si="74"/>
        <v>78.889414739325801</v>
      </c>
      <c r="AD175" s="16">
        <f t="shared" si="74"/>
        <v>78.889414739325801</v>
      </c>
      <c r="AE175" s="16">
        <f t="shared" si="74"/>
        <v>78.889414739325801</v>
      </c>
      <c r="AF175" s="16">
        <f t="shared" si="74"/>
        <v>78.889414739325801</v>
      </c>
      <c r="AG175" s="16">
        <f t="shared" si="74"/>
        <v>78.889414739325801</v>
      </c>
      <c r="AH175" s="16">
        <f t="shared" si="74"/>
        <v>78.889414739325645</v>
      </c>
      <c r="AI175" s="16">
        <f t="shared" si="74"/>
        <v>78.889414739321012</v>
      </c>
      <c r="AJ175" s="16">
        <f t="shared" si="74"/>
        <v>78.889414739321012</v>
      </c>
      <c r="AK175" s="16">
        <f t="shared" si="74"/>
        <v>78.889414739301884</v>
      </c>
      <c r="AL175" s="16">
        <f t="shared" si="74"/>
        <v>78.889414739340154</v>
      </c>
      <c r="AM175" s="16">
        <f t="shared" si="74"/>
        <v>78.889414739340154</v>
      </c>
    </row>
    <row r="177" spans="1:39" x14ac:dyDescent="0.25">
      <c r="A177" s="17"/>
      <c r="B177" s="51" t="s">
        <v>1146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U177" s="17"/>
      <c r="V177" s="51" t="s">
        <v>1187</v>
      </c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13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13">
        <f>'CSP5'!$S$168</f>
        <v>141</v>
      </c>
      <c r="U179" s="3" t="str">
        <f>'CSP5'!$A$168</f>
        <v>RPM</v>
      </c>
      <c r="V179" s="13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13">
        <f>'CSP5'!$S$168</f>
        <v>141</v>
      </c>
    </row>
    <row r="180" spans="1:39" s="5" customFormat="1" x14ac:dyDescent="0.25">
      <c r="A180" s="16">
        <f>'CSP5'!$A$169</f>
        <v>619</v>
      </c>
      <c r="B180" s="16">
        <f>B181</f>
        <v>1.017690353298067</v>
      </c>
      <c r="C180" s="16">
        <f t="shared" ref="C180:S180" si="75">C181</f>
        <v>1.017690353298067</v>
      </c>
      <c r="D180" s="16">
        <f t="shared" si="75"/>
        <v>1.017690353298067</v>
      </c>
      <c r="E180" s="16">
        <f t="shared" si="75"/>
        <v>0.94839329575596587</v>
      </c>
      <c r="F180" s="16">
        <f t="shared" si="75"/>
        <v>0.97471992026668031</v>
      </c>
      <c r="G180" s="16">
        <f t="shared" si="75"/>
        <v>0.85741420982856809</v>
      </c>
      <c r="H180" s="16">
        <f t="shared" si="75"/>
        <v>1.0743219712027956</v>
      </c>
      <c r="I180" s="16">
        <f t="shared" si="75"/>
        <v>1.0426692654417744</v>
      </c>
      <c r="J180" s="16">
        <f t="shared" si="75"/>
        <v>1.0884268159030337</v>
      </c>
      <c r="K180" s="16">
        <f t="shared" si="75"/>
        <v>1.2032484302069373</v>
      </c>
      <c r="L180" s="16">
        <f t="shared" si="75"/>
        <v>1.1814387947423379</v>
      </c>
      <c r="M180" s="16">
        <f t="shared" si="75"/>
        <v>1.081610951111692</v>
      </c>
      <c r="N180" s="16">
        <f t="shared" si="75"/>
        <v>0.8541943060702728</v>
      </c>
      <c r="O180" s="16">
        <f t="shared" si="75"/>
        <v>0.8541943060702728</v>
      </c>
      <c r="P180" s="16">
        <f t="shared" si="75"/>
        <v>0.8541943060702728</v>
      </c>
      <c r="Q180" s="16">
        <f t="shared" si="75"/>
        <v>0.8541943060702728</v>
      </c>
      <c r="R180" s="16">
        <f t="shared" si="75"/>
        <v>0.8541943060702728</v>
      </c>
      <c r="S180" s="16">
        <f t="shared" si="75"/>
        <v>0.8541943060702728</v>
      </c>
      <c r="U180" s="16">
        <f>'CSP5'!$A$169</f>
        <v>619</v>
      </c>
      <c r="V180" s="16">
        <f>V181</f>
        <v>74.882815425109584</v>
      </c>
      <c r="W180" s="16">
        <f t="shared" ref="W180:AM180" si="76">W181</f>
        <v>74.882815425109584</v>
      </c>
      <c r="X180" s="16">
        <f t="shared" si="76"/>
        <v>74.882815425110266</v>
      </c>
      <c r="Y180" s="16">
        <f t="shared" si="76"/>
        <v>74.882815425109584</v>
      </c>
      <c r="Z180" s="16">
        <f t="shared" si="76"/>
        <v>74.882815425115041</v>
      </c>
      <c r="AA180" s="16">
        <f t="shared" si="76"/>
        <v>85.424907673644611</v>
      </c>
      <c r="AB180" s="16">
        <f t="shared" si="76"/>
        <v>92.465724275208231</v>
      </c>
      <c r="AC180" s="16">
        <f t="shared" si="76"/>
        <v>95.976566249085863</v>
      </c>
      <c r="AD180" s="16">
        <f t="shared" si="76"/>
        <v>95.976566249084499</v>
      </c>
      <c r="AE180" s="16">
        <f t="shared" si="76"/>
        <v>95.976566249085863</v>
      </c>
      <c r="AF180" s="16">
        <f t="shared" si="76"/>
        <v>95.976566249083135</v>
      </c>
      <c r="AG180" s="16">
        <f t="shared" si="76"/>
        <v>180.00000703125679</v>
      </c>
      <c r="AH180" s="16">
        <f t="shared" si="76"/>
        <v>180.00000703124431</v>
      </c>
      <c r="AI180" s="16">
        <f t="shared" si="76"/>
        <v>180.00000703124897</v>
      </c>
      <c r="AJ180" s="16">
        <f t="shared" si="76"/>
        <v>180.00000703124897</v>
      </c>
      <c r="AK180" s="16">
        <f t="shared" si="76"/>
        <v>180.0000070312517</v>
      </c>
      <c r="AL180" s="16">
        <f t="shared" si="76"/>
        <v>180.0000070312517</v>
      </c>
      <c r="AM180" s="16">
        <f t="shared" si="76"/>
        <v>180.0000070312517</v>
      </c>
    </row>
    <row r="181" spans="1:39" s="5" customFormat="1" x14ac:dyDescent="0.25">
      <c r="A181" s="8">
        <f>'CSP5'!$A$170</f>
        <v>620</v>
      </c>
      <c r="B181" s="16">
        <f>C181</f>
        <v>1.017690353298067</v>
      </c>
      <c r="C181" s="5">
        <f>IF(C81-C156&lt;=0,0,C81)</f>
        <v>1.017690353298067</v>
      </c>
      <c r="D181" s="5">
        <f t="shared" ref="D181:R181" si="77">IF(D81-D156&lt;=0,0,D81)</f>
        <v>1.017690353298067</v>
      </c>
      <c r="E181" s="5">
        <f t="shared" si="77"/>
        <v>0.94839329575596587</v>
      </c>
      <c r="F181" s="5">
        <f t="shared" si="77"/>
        <v>0.97471992026668031</v>
      </c>
      <c r="G181" s="5">
        <f t="shared" si="77"/>
        <v>0.85741420982856809</v>
      </c>
      <c r="H181" s="5">
        <f t="shared" si="77"/>
        <v>1.0743219712027956</v>
      </c>
      <c r="I181" s="5">
        <f t="shared" si="77"/>
        <v>1.0426692654417744</v>
      </c>
      <c r="J181" s="5">
        <f t="shared" si="77"/>
        <v>1.0884268159030337</v>
      </c>
      <c r="K181" s="5">
        <f t="shared" si="77"/>
        <v>1.2032484302069373</v>
      </c>
      <c r="L181" s="5">
        <f t="shared" si="77"/>
        <v>1.1814387947423379</v>
      </c>
      <c r="M181" s="5">
        <f t="shared" si="77"/>
        <v>1.081610951111692</v>
      </c>
      <c r="N181" s="5">
        <f t="shared" si="77"/>
        <v>0.8541943060702728</v>
      </c>
      <c r="O181" s="5">
        <f t="shared" si="77"/>
        <v>0.8541943060702728</v>
      </c>
      <c r="P181" s="5">
        <f t="shared" si="77"/>
        <v>0.8541943060702728</v>
      </c>
      <c r="Q181" s="5">
        <f t="shared" si="77"/>
        <v>0.8541943060702728</v>
      </c>
      <c r="R181" s="5">
        <f t="shared" si="77"/>
        <v>0.8541943060702728</v>
      </c>
      <c r="S181" s="16">
        <f>R181</f>
        <v>0.8541943060702728</v>
      </c>
      <c r="U181" s="8">
        <f>'CSP5'!$A$170</f>
        <v>620</v>
      </c>
      <c r="V181" s="16">
        <f>W181</f>
        <v>74.882815425109584</v>
      </c>
      <c r="W181" s="5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74.882815425109584</v>
      </c>
      <c r="X181" s="5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74.882815425110266</v>
      </c>
      <c r="Y181" s="5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74.882815425109584</v>
      </c>
      <c r="Z181" s="5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74.882815425115041</v>
      </c>
      <c r="AA181" s="5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85.424907673644611</v>
      </c>
      <c r="AB181" s="5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92.465724275208231</v>
      </c>
      <c r="AC181" s="5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95.976566249085863</v>
      </c>
      <c r="AD181" s="5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95.976566249084499</v>
      </c>
      <c r="AE181" s="5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95.976566249085863</v>
      </c>
      <c r="AF181" s="5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95.976566249083135</v>
      </c>
      <c r="AG181" s="5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180.00000703125679</v>
      </c>
      <c r="AH181" s="5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180.00000703124431</v>
      </c>
      <c r="AI181" s="5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180.00000703124897</v>
      </c>
      <c r="AJ181" s="5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180.00000703124897</v>
      </c>
      <c r="AK181" s="5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180.0000070312517</v>
      </c>
      <c r="AL181" s="5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180.0000070312517</v>
      </c>
      <c r="AM181" s="16">
        <f>AL181</f>
        <v>180.0000070312517</v>
      </c>
    </row>
    <row r="182" spans="1:39" s="5" customFormat="1" x14ac:dyDescent="0.25">
      <c r="A182" s="8">
        <f>'CSP5'!$A$171</f>
        <v>650</v>
      </c>
      <c r="B182" s="16">
        <f t="shared" ref="B182:B199" si="78">C182</f>
        <v>0.95995519443245769</v>
      </c>
      <c r="C182" s="5">
        <f t="shared" ref="C182:R182" si="79">IF(C82-C157&lt;=0,0,C82)</f>
        <v>0.95995519443245769</v>
      </c>
      <c r="D182" s="5">
        <f t="shared" si="79"/>
        <v>0.95995519443245769</v>
      </c>
      <c r="E182" s="5">
        <f t="shared" si="79"/>
        <v>0.95995519443245769</v>
      </c>
      <c r="F182" s="5">
        <f t="shared" si="79"/>
        <v>0.95842461181583993</v>
      </c>
      <c r="G182" s="5">
        <f t="shared" si="79"/>
        <v>1.0024052984357068</v>
      </c>
      <c r="H182" s="5">
        <f t="shared" si="79"/>
        <v>1.08663969778401</v>
      </c>
      <c r="I182" s="5">
        <f t="shared" si="79"/>
        <v>1.05326097029692</v>
      </c>
      <c r="J182" s="5">
        <f t="shared" si="79"/>
        <v>1.05326097029692</v>
      </c>
      <c r="K182" s="5">
        <f t="shared" si="79"/>
        <v>0.93667568560103609</v>
      </c>
      <c r="L182" s="5">
        <f t="shared" si="79"/>
        <v>0.95783172345119172</v>
      </c>
      <c r="M182" s="5">
        <f t="shared" si="79"/>
        <v>0.83509486358529084</v>
      </c>
      <c r="N182" s="5">
        <f t="shared" si="79"/>
        <v>0.83509486358529084</v>
      </c>
      <c r="O182" s="5">
        <f t="shared" si="79"/>
        <v>0.82322427803432119</v>
      </c>
      <c r="P182" s="5">
        <f t="shared" si="79"/>
        <v>0.82322427803432119</v>
      </c>
      <c r="Q182" s="5">
        <f t="shared" si="79"/>
        <v>0.82322427803432119</v>
      </c>
      <c r="R182" s="5">
        <f t="shared" si="79"/>
        <v>0.82322427803432119</v>
      </c>
      <c r="S182" s="16">
        <f t="shared" ref="S182:S199" si="80">R182</f>
        <v>0.82322427803432119</v>
      </c>
      <c r="U182" s="8">
        <f>'CSP5'!$A$171</f>
        <v>650</v>
      </c>
      <c r="V182" s="16">
        <f t="shared" ref="V182:V199" si="81">W182</f>
        <v>74.882815425109584</v>
      </c>
      <c r="W182" s="5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74.882815425109584</v>
      </c>
      <c r="X182" s="5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74.882815425108902</v>
      </c>
      <c r="Y182" s="5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74.882815425109584</v>
      </c>
      <c r="Z182" s="5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74.882815425109584</v>
      </c>
      <c r="AA182" s="5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85.424907673645976</v>
      </c>
      <c r="AB182" s="5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92.465724275206867</v>
      </c>
      <c r="AC182" s="5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95.976566249084499</v>
      </c>
      <c r="AD182" s="5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95.976566249084499</v>
      </c>
      <c r="AE182" s="5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95.976566249084499</v>
      </c>
      <c r="AF182" s="5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95.976566249084499</v>
      </c>
      <c r="AG182" s="5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180.00000703124587</v>
      </c>
      <c r="AH182" s="5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180.00000703125519</v>
      </c>
      <c r="AI182" s="5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180.00000703124897</v>
      </c>
      <c r="AJ182" s="5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180.00000703124351</v>
      </c>
      <c r="AK182" s="5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180.00000703124897</v>
      </c>
      <c r="AL182" s="5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180.00000703125306</v>
      </c>
      <c r="AM182" s="16">
        <f t="shared" ref="AM182:AM199" si="82">AL182</f>
        <v>180.00000703125306</v>
      </c>
    </row>
    <row r="183" spans="1:39" s="5" customFormat="1" x14ac:dyDescent="0.25">
      <c r="A183" s="8">
        <f>'CSP5'!$A$172</f>
        <v>800</v>
      </c>
      <c r="B183" s="16">
        <f t="shared" si="78"/>
        <v>1.1341541164022784</v>
      </c>
      <c r="C183" s="5">
        <f t="shared" ref="C183:R183" si="83">IF(C83-C158&lt;=0,0,C83)</f>
        <v>1.1341541164022784</v>
      </c>
      <c r="D183" s="5">
        <f t="shared" si="83"/>
        <v>1.0625831313051648</v>
      </c>
      <c r="E183" s="5">
        <f t="shared" si="83"/>
        <v>1.1545404692076546</v>
      </c>
      <c r="F183" s="5">
        <f t="shared" si="83"/>
        <v>1.2190062879451136</v>
      </c>
      <c r="G183" s="5">
        <f t="shared" si="83"/>
        <v>1.1921495221565235</v>
      </c>
      <c r="H183" s="5">
        <f t="shared" si="83"/>
        <v>1.3290268629666815</v>
      </c>
      <c r="I183" s="5">
        <f t="shared" si="83"/>
        <v>1.2883442018323044</v>
      </c>
      <c r="J183" s="5">
        <f t="shared" si="83"/>
        <v>1.2472626910789628</v>
      </c>
      <c r="K183" s="5">
        <f t="shared" si="83"/>
        <v>1.0839490942171546</v>
      </c>
      <c r="L183" s="5">
        <f t="shared" si="83"/>
        <v>1.1431329217950719</v>
      </c>
      <c r="M183" s="5">
        <f t="shared" si="83"/>
        <v>1.1200375068820272</v>
      </c>
      <c r="N183" s="5">
        <f t="shared" si="83"/>
        <v>1.0994490797096959</v>
      </c>
      <c r="O183" s="5">
        <f t="shared" si="83"/>
        <v>0.94426929928055481</v>
      </c>
      <c r="P183" s="5">
        <f t="shared" si="83"/>
        <v>0.94241505516467194</v>
      </c>
      <c r="Q183" s="5">
        <f t="shared" si="83"/>
        <v>0.94116875993924265</v>
      </c>
      <c r="R183" s="5">
        <f t="shared" si="83"/>
        <v>0.9392841183788373</v>
      </c>
      <c r="S183" s="16">
        <f t="shared" si="80"/>
        <v>0.9392841183788373</v>
      </c>
      <c r="U183" s="8">
        <f>'CSP5'!$A$172</f>
        <v>800</v>
      </c>
      <c r="V183" s="16">
        <f t="shared" si="81"/>
        <v>74.882815425110095</v>
      </c>
      <c r="W183" s="5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74.882815425110095</v>
      </c>
      <c r="X183" s="5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74.88281542511011</v>
      </c>
      <c r="Y183" s="5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74.882815425110095</v>
      </c>
      <c r="Z183" s="5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74.882815425110095</v>
      </c>
      <c r="AA183" s="5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85.424907673645237</v>
      </c>
      <c r="AB183" s="5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92.46572427520772</v>
      </c>
      <c r="AC183" s="5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95.976566249084698</v>
      </c>
      <c r="AD183" s="5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95.976566249084698</v>
      </c>
      <c r="AE183" s="5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95.976566249084698</v>
      </c>
      <c r="AF183" s="5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95.976566249084698</v>
      </c>
      <c r="AG183" s="5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180.00000703125028</v>
      </c>
      <c r="AH183" s="5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180.00000703125028</v>
      </c>
      <c r="AI183" s="5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180.00000703125028</v>
      </c>
      <c r="AJ183" s="5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180.00000703125028</v>
      </c>
      <c r="AK183" s="5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180.00000703125028</v>
      </c>
      <c r="AL183" s="5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180.00000703125028</v>
      </c>
      <c r="AM183" s="16">
        <f t="shared" si="82"/>
        <v>180.00000703125028</v>
      </c>
    </row>
    <row r="184" spans="1:39" s="5" customFormat="1" x14ac:dyDescent="0.25">
      <c r="A184" s="8">
        <f>'CSP5'!$A$173</f>
        <v>1000</v>
      </c>
      <c r="B184" s="16">
        <f t="shared" si="78"/>
        <v>1.2695349292828799</v>
      </c>
      <c r="C184" s="5">
        <f t="shared" ref="C184:R184" si="84">IF(C84-C159&lt;=0,0,C84)</f>
        <v>1.2695349292828799</v>
      </c>
      <c r="D184" s="5">
        <f t="shared" si="84"/>
        <v>1.5280157490393087</v>
      </c>
      <c r="E184" s="5">
        <f t="shared" si="84"/>
        <v>1.553452233330278</v>
      </c>
      <c r="F184" s="5">
        <f t="shared" si="84"/>
        <v>1.4443215104045057</v>
      </c>
      <c r="G184" s="5">
        <f t="shared" si="84"/>
        <v>1.3011387197988866</v>
      </c>
      <c r="H184" s="5">
        <f t="shared" si="84"/>
        <v>1.5181962779048446</v>
      </c>
      <c r="I184" s="5">
        <f t="shared" si="84"/>
        <v>1.4977552349329148</v>
      </c>
      <c r="J184" s="5">
        <f t="shared" si="84"/>
        <v>1.4568731489890561</v>
      </c>
      <c r="K184" s="5">
        <f t="shared" si="84"/>
        <v>1.4159910630451968</v>
      </c>
      <c r="L184" s="5">
        <f t="shared" si="84"/>
        <v>1.4270192764573568</v>
      </c>
      <c r="M184" s="5">
        <f t="shared" si="84"/>
        <v>1.4200792293900797</v>
      </c>
      <c r="N184" s="5">
        <f t="shared" si="84"/>
        <v>1.4143585961395198</v>
      </c>
      <c r="O184" s="5">
        <f t="shared" si="84"/>
        <v>1.1940881222728532</v>
      </c>
      <c r="P184" s="5">
        <f t="shared" si="84"/>
        <v>1.1924033905162665</v>
      </c>
      <c r="Q184" s="5">
        <f t="shared" si="84"/>
        <v>1.1907186587596799</v>
      </c>
      <c r="R184" s="5">
        <f t="shared" si="84"/>
        <v>1.189033927003093</v>
      </c>
      <c r="S184" s="16">
        <f t="shared" si="80"/>
        <v>1.189033927003093</v>
      </c>
      <c r="U184" s="8">
        <f>'CSP5'!$A$173</f>
        <v>1000</v>
      </c>
      <c r="V184" s="16">
        <f t="shared" si="81"/>
        <v>74.882815425110095</v>
      </c>
      <c r="W184" s="5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74.882815425110095</v>
      </c>
      <c r="X184" s="5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74.88281542511011</v>
      </c>
      <c r="Y184" s="5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74.882815425110095</v>
      </c>
      <c r="Z184" s="5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74.882815425110095</v>
      </c>
      <c r="AA184" s="5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85.424907673645237</v>
      </c>
      <c r="AB184" s="5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92.46572427520772</v>
      </c>
      <c r="AC184" s="5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95.976566249084698</v>
      </c>
      <c r="AD184" s="5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95.976566249084698</v>
      </c>
      <c r="AE184" s="5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95.976566249084698</v>
      </c>
      <c r="AF184" s="5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95.976566249084698</v>
      </c>
      <c r="AG184" s="5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180.00000703125028</v>
      </c>
      <c r="AH184" s="5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180.00000703125028</v>
      </c>
      <c r="AI184" s="5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180.00000703125028</v>
      </c>
      <c r="AJ184" s="5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180.00000703125028</v>
      </c>
      <c r="AK184" s="5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180.00000703125028</v>
      </c>
      <c r="AL184" s="5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180.00000703125028</v>
      </c>
      <c r="AM184" s="16">
        <f t="shared" si="82"/>
        <v>180.00000703125028</v>
      </c>
    </row>
    <row r="185" spans="1:39" s="5" customFormat="1" x14ac:dyDescent="0.25">
      <c r="A185" s="8">
        <f>'CSP5'!$A$174</f>
        <v>1200</v>
      </c>
      <c r="B185" s="16">
        <f t="shared" si="78"/>
        <v>1.4937027801330125</v>
      </c>
      <c r="C185" s="5">
        <f t="shared" ref="C185:R185" si="85">IF(C85-C160&lt;=0,0,C85)</f>
        <v>1.4937027801330125</v>
      </c>
      <c r="D185" s="5">
        <f t="shared" si="85"/>
        <v>1.7327401760365053</v>
      </c>
      <c r="E185" s="5">
        <f t="shared" si="85"/>
        <v>1.767833035136041</v>
      </c>
      <c r="F185" s="5">
        <f t="shared" si="85"/>
        <v>1.6901899272832202</v>
      </c>
      <c r="G185" s="5">
        <f t="shared" si="85"/>
        <v>1.470232136613888</v>
      </c>
      <c r="H185" s="5">
        <f t="shared" si="85"/>
        <v>1.5491211338751996</v>
      </c>
      <c r="I185" s="5">
        <f t="shared" si="85"/>
        <v>1.689862753746862</v>
      </c>
      <c r="J185" s="5">
        <f t="shared" si="85"/>
        <v>1.7973062819194978</v>
      </c>
      <c r="K185" s="5">
        <f t="shared" si="85"/>
        <v>1.7853407933505636</v>
      </c>
      <c r="L185" s="5">
        <f t="shared" si="85"/>
        <v>1.8690475794497741</v>
      </c>
      <c r="M185" s="5">
        <f t="shared" si="85"/>
        <v>1.8411204473803007</v>
      </c>
      <c r="N185" s="5">
        <f t="shared" si="85"/>
        <v>1.8274974561268991</v>
      </c>
      <c r="O185" s="5">
        <f t="shared" si="85"/>
        <v>1.8131933153108275</v>
      </c>
      <c r="P185" s="5">
        <f t="shared" si="85"/>
        <v>1.8131933153108275</v>
      </c>
      <c r="Q185" s="5">
        <f t="shared" si="85"/>
        <v>1.7995703240574255</v>
      </c>
      <c r="R185" s="5">
        <f t="shared" si="85"/>
        <v>1.7995703240574255</v>
      </c>
      <c r="S185" s="16">
        <f t="shared" si="80"/>
        <v>1.7995703240574255</v>
      </c>
      <c r="U185" s="8">
        <f>'CSP5'!$A$174</f>
        <v>1200</v>
      </c>
      <c r="V185" s="16">
        <f t="shared" si="81"/>
        <v>74.882815425110095</v>
      </c>
      <c r="W185" s="5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74.882815425110095</v>
      </c>
      <c r="X185" s="5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74.88281542511011</v>
      </c>
      <c r="Y185" s="5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74.882815425110095</v>
      </c>
      <c r="Z185" s="5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74.882815425110095</v>
      </c>
      <c r="AA185" s="5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85.424907673645237</v>
      </c>
      <c r="AB185" s="5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92.46572427520772</v>
      </c>
      <c r="AC185" s="5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95.976566249084698</v>
      </c>
      <c r="AD185" s="5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95.976566249084698</v>
      </c>
      <c r="AE185" s="5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95.976566249084698</v>
      </c>
      <c r="AF185" s="5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95.976566249084698</v>
      </c>
      <c r="AG185" s="5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180.00000703125028</v>
      </c>
      <c r="AH185" s="5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180.00000703125028</v>
      </c>
      <c r="AI185" s="5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180.00000703125028</v>
      </c>
      <c r="AJ185" s="5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180.00000703125028</v>
      </c>
      <c r="AK185" s="5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180.00000703125028</v>
      </c>
      <c r="AL185" s="5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180.00000703125028</v>
      </c>
      <c r="AM185" s="16">
        <f t="shared" si="82"/>
        <v>180.00000703125028</v>
      </c>
    </row>
    <row r="186" spans="1:39" s="5" customFormat="1" x14ac:dyDescent="0.25">
      <c r="A186" s="8">
        <f>'CSP5'!$A$175</f>
        <v>1400</v>
      </c>
      <c r="B186" s="16">
        <f t="shared" si="78"/>
        <v>1.707957585980997</v>
      </c>
      <c r="C186" s="5">
        <f t="shared" ref="C186:R186" si="86">IF(C86-C161&lt;=0,0,C86)</f>
        <v>1.707957585980997</v>
      </c>
      <c r="D186" s="5">
        <f t="shared" si="86"/>
        <v>1.8004719627712744</v>
      </c>
      <c r="E186" s="5">
        <f t="shared" si="86"/>
        <v>1.8225101472942333</v>
      </c>
      <c r="F186" s="5">
        <f t="shared" si="86"/>
        <v>1.749021874526546</v>
      </c>
      <c r="G186" s="5">
        <f t="shared" si="86"/>
        <v>1.6916455121825278</v>
      </c>
      <c r="H186" s="5">
        <f t="shared" si="86"/>
        <v>1.7431949064496961</v>
      </c>
      <c r="I186" s="5">
        <f t="shared" si="86"/>
        <v>1.7625301817236585</v>
      </c>
      <c r="J186" s="5">
        <f t="shared" si="86"/>
        <v>1.7292207884732482</v>
      </c>
      <c r="K186" s="5">
        <f t="shared" si="86"/>
        <v>1.8696805046908795</v>
      </c>
      <c r="L186" s="5">
        <f t="shared" si="86"/>
        <v>2.09511481608576</v>
      </c>
      <c r="M186" s="5">
        <f t="shared" si="86"/>
        <v>2.3404146823960494</v>
      </c>
      <c r="N186" s="5">
        <f t="shared" si="86"/>
        <v>2.464350634992853</v>
      </c>
      <c r="O186" s="5">
        <f t="shared" si="86"/>
        <v>2.509905435190702</v>
      </c>
      <c r="P186" s="5">
        <f t="shared" si="86"/>
        <v>2.5569531572296591</v>
      </c>
      <c r="Q186" s="5">
        <f t="shared" si="86"/>
        <v>2.6286354368713827</v>
      </c>
      <c r="R186" s="5">
        <f t="shared" si="86"/>
        <v>2.7317303993484696</v>
      </c>
      <c r="S186" s="16">
        <f t="shared" si="80"/>
        <v>2.7317303993484696</v>
      </c>
      <c r="U186" s="8">
        <f>'CSP5'!$A$175</f>
        <v>1400</v>
      </c>
      <c r="V186" s="16">
        <f t="shared" si="81"/>
        <v>74.882815425110095</v>
      </c>
      <c r="W186" s="5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74.882815425110095</v>
      </c>
      <c r="X186" s="5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74.88281542511011</v>
      </c>
      <c r="Y186" s="5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74.882815425110095</v>
      </c>
      <c r="Z186" s="5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74.882815425110095</v>
      </c>
      <c r="AA186" s="5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85.424907673645237</v>
      </c>
      <c r="AB186" s="5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92.46572427520772</v>
      </c>
      <c r="AC186" s="5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95.976566249084698</v>
      </c>
      <c r="AD186" s="5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95.976566249084698</v>
      </c>
      <c r="AE186" s="5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95.976566249084698</v>
      </c>
      <c r="AF186" s="5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95.976566249084698</v>
      </c>
      <c r="AG186" s="5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180.00000703125028</v>
      </c>
      <c r="AH186" s="5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180.00000703125028</v>
      </c>
      <c r="AI186" s="5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180.00000703125028</v>
      </c>
      <c r="AJ186" s="5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180.00000703125028</v>
      </c>
      <c r="AK186" s="5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180.00000703125028</v>
      </c>
      <c r="AL186" s="5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180.00000703125028</v>
      </c>
      <c r="AM186" s="16">
        <f t="shared" si="82"/>
        <v>180.00000703125028</v>
      </c>
    </row>
    <row r="187" spans="1:39" s="5" customFormat="1" x14ac:dyDescent="0.25">
      <c r="A187" s="8">
        <f>'CSP5'!$A$176</f>
        <v>1550</v>
      </c>
      <c r="B187" s="16">
        <f t="shared" si="78"/>
        <v>1.8407115837393624</v>
      </c>
      <c r="C187" s="5">
        <f t="shared" ref="C187:R187" si="87">IF(C87-C162&lt;=0,0,C87)</f>
        <v>1.8407115837393624</v>
      </c>
      <c r="D187" s="5">
        <f t="shared" si="87"/>
        <v>1.8992071015719652</v>
      </c>
      <c r="E187" s="5">
        <f t="shared" si="87"/>
        <v>2.131195991920865</v>
      </c>
      <c r="F187" s="5">
        <f t="shared" si="87"/>
        <v>1.905624435044208</v>
      </c>
      <c r="G187" s="5">
        <f t="shared" si="87"/>
        <v>1.86747053639376</v>
      </c>
      <c r="H187" s="5">
        <f t="shared" si="87"/>
        <v>1.9586906334824956</v>
      </c>
      <c r="I187" s="5">
        <f t="shared" si="87"/>
        <v>1.9780002058569708</v>
      </c>
      <c r="J187" s="5">
        <f t="shared" si="87"/>
        <v>2.0289855136773962</v>
      </c>
      <c r="K187" s="5">
        <f t="shared" si="87"/>
        <v>2.1640134974325114</v>
      </c>
      <c r="L187" s="5">
        <f t="shared" si="87"/>
        <v>2.282695608916824</v>
      </c>
      <c r="M187" s="5">
        <f t="shared" si="87"/>
        <v>2.5307989633400809</v>
      </c>
      <c r="N187" s="5">
        <f t="shared" si="87"/>
        <v>2.7692690318177138</v>
      </c>
      <c r="O187" s="5">
        <f t="shared" si="87"/>
        <v>2.7786830891479224</v>
      </c>
      <c r="P187" s="5">
        <f t="shared" si="87"/>
        <v>2.8421866328096241</v>
      </c>
      <c r="Q187" s="5">
        <f t="shared" si="87"/>
        <v>2.8988384773233657</v>
      </c>
      <c r="R187" s="5">
        <f t="shared" si="87"/>
        <v>2.8660038717097276</v>
      </c>
      <c r="S187" s="16">
        <f t="shared" si="80"/>
        <v>2.8660038717097276</v>
      </c>
      <c r="U187" s="8">
        <f>'CSP5'!$A$176</f>
        <v>1550</v>
      </c>
      <c r="V187" s="16">
        <f t="shared" si="81"/>
        <v>74.882815425110095</v>
      </c>
      <c r="W187" s="5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74.882815425110095</v>
      </c>
      <c r="X187" s="5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74.88281542511011</v>
      </c>
      <c r="Y187" s="5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74.882815425110095</v>
      </c>
      <c r="Z187" s="5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74.882815425110095</v>
      </c>
      <c r="AA187" s="5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77.518338487243881</v>
      </c>
      <c r="AB187" s="5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79.278542637634501</v>
      </c>
      <c r="AC187" s="5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80.156253131103753</v>
      </c>
      <c r="AD187" s="5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80.156253131103739</v>
      </c>
      <c r="AE187" s="5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80.156253131103753</v>
      </c>
      <c r="AF187" s="5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80.156253131103753</v>
      </c>
      <c r="AG187" s="5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180.00000703125028</v>
      </c>
      <c r="AH187" s="5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180.00000703125028</v>
      </c>
      <c r="AI187" s="5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180.00000703125028</v>
      </c>
      <c r="AJ187" s="5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180.00000703125028</v>
      </c>
      <c r="AK187" s="5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180.00000703125028</v>
      </c>
      <c r="AL187" s="5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180.00000703125028</v>
      </c>
      <c r="AM187" s="16">
        <f t="shared" si="82"/>
        <v>180.00000703125028</v>
      </c>
    </row>
    <row r="188" spans="1:39" s="5" customFormat="1" x14ac:dyDescent="0.25">
      <c r="A188" s="8">
        <f>'CSP5'!$A$177</f>
        <v>1700</v>
      </c>
      <c r="B188" s="16">
        <f t="shared" si="78"/>
        <v>1.9216109871000595</v>
      </c>
      <c r="C188" s="5">
        <f t="shared" ref="C188:R188" si="88">IF(C88-C163&lt;=0,0,C88)</f>
        <v>1.9216109871000595</v>
      </c>
      <c r="D188" s="5">
        <f t="shared" si="88"/>
        <v>1.9333419642047345</v>
      </c>
      <c r="E188" s="5">
        <f t="shared" si="88"/>
        <v>2.2275219042894183</v>
      </c>
      <c r="F188" s="5">
        <f t="shared" si="88"/>
        <v>2.0989241626190962</v>
      </c>
      <c r="G188" s="5">
        <f t="shared" si="88"/>
        <v>2.0430234533314557</v>
      </c>
      <c r="H188" s="5">
        <f t="shared" si="88"/>
        <v>2.150212526934741</v>
      </c>
      <c r="I188" s="5">
        <f t="shared" si="88"/>
        <v>2.2434917462458932</v>
      </c>
      <c r="J188" s="5">
        <f t="shared" si="88"/>
        <v>2.4109461402824959</v>
      </c>
      <c r="K188" s="5">
        <f t="shared" si="88"/>
        <v>2.7244310862255583</v>
      </c>
      <c r="L188" s="5">
        <f t="shared" si="88"/>
        <v>2.9118465408935457</v>
      </c>
      <c r="M188" s="5">
        <f t="shared" si="88"/>
        <v>3.0442324524808928</v>
      </c>
      <c r="N188" s="5">
        <f t="shared" si="88"/>
        <v>3.1120624573327746</v>
      </c>
      <c r="O188" s="5">
        <f t="shared" si="88"/>
        <v>3.187233907028189</v>
      </c>
      <c r="P188" s="5">
        <f t="shared" si="88"/>
        <v>3.2166753687199998</v>
      </c>
      <c r="Q188" s="5">
        <f t="shared" si="88"/>
        <v>3.1147067967604061</v>
      </c>
      <c r="R188" s="5">
        <f t="shared" si="88"/>
        <v>3.0655695866100832</v>
      </c>
      <c r="S188" s="16">
        <f t="shared" si="80"/>
        <v>3.0655695866100832</v>
      </c>
      <c r="U188" s="8">
        <f>'CSP5'!$A$177</f>
        <v>1700</v>
      </c>
      <c r="V188" s="16">
        <f t="shared" si="81"/>
        <v>74.882815425110095</v>
      </c>
      <c r="W188" s="5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74.882815425110095</v>
      </c>
      <c r="X188" s="5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74.88281542511011</v>
      </c>
      <c r="Y188" s="5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74.882815425110095</v>
      </c>
      <c r="Z188" s="5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74.882815425110095</v>
      </c>
      <c r="AA188" s="5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74.882815425110081</v>
      </c>
      <c r="AB188" s="5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74.882815425110095</v>
      </c>
      <c r="AC188" s="5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74.882815425110095</v>
      </c>
      <c r="AD188" s="5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74.882815425110095</v>
      </c>
      <c r="AE188" s="5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74.882815425110095</v>
      </c>
      <c r="AF188" s="5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74.882815425110095</v>
      </c>
      <c r="AG188" s="5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142.56864396194496</v>
      </c>
      <c r="AH188" s="5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150.02265155282603</v>
      </c>
      <c r="AI188" s="5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164.97070956916838</v>
      </c>
      <c r="AJ188" s="5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179.91876758551075</v>
      </c>
      <c r="AK188" s="5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180.00000703125028</v>
      </c>
      <c r="AL188" s="5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180.00000703125028</v>
      </c>
      <c r="AM188" s="16">
        <f t="shared" si="82"/>
        <v>180.00000703125028</v>
      </c>
    </row>
    <row r="189" spans="1:39" s="5" customFormat="1" x14ac:dyDescent="0.25">
      <c r="A189" s="8">
        <f>'CSP5'!$A$178</f>
        <v>1800</v>
      </c>
      <c r="B189" s="16">
        <f t="shared" si="78"/>
        <v>1.9511416124538856</v>
      </c>
      <c r="C189" s="5">
        <f t="shared" ref="C189:R189" si="89">IF(C89-C164&lt;=0,0,C89)</f>
        <v>1.9511416124538856</v>
      </c>
      <c r="D189" s="5">
        <f t="shared" si="89"/>
        <v>1.9430412012699954</v>
      </c>
      <c r="E189" s="5">
        <f t="shared" si="89"/>
        <v>2.2782197470948766</v>
      </c>
      <c r="F189" s="5">
        <f t="shared" si="89"/>
        <v>2.2053482049208322</v>
      </c>
      <c r="G189" s="5">
        <f t="shared" si="89"/>
        <v>2.2182601002062401</v>
      </c>
      <c r="H189" s="5">
        <f t="shared" si="89"/>
        <v>2.4010721827199997</v>
      </c>
      <c r="I189" s="5">
        <f t="shared" si="89"/>
        <v>2.6449964886067199</v>
      </c>
      <c r="J189" s="5">
        <f t="shared" si="89"/>
        <v>2.8961963455756035</v>
      </c>
      <c r="K189" s="5">
        <f t="shared" si="89"/>
        <v>2.9300872776210434</v>
      </c>
      <c r="L189" s="5">
        <f t="shared" si="89"/>
        <v>3.0387317458396033</v>
      </c>
      <c r="M189" s="5">
        <f t="shared" si="89"/>
        <v>3.1144746000440442</v>
      </c>
      <c r="N189" s="5">
        <f t="shared" si="89"/>
        <v>3.2611736159999998</v>
      </c>
      <c r="O189" s="5">
        <f t="shared" si="89"/>
        <v>3.2789328802559998</v>
      </c>
      <c r="P189" s="5">
        <f t="shared" si="89"/>
        <v>3.2352027851639806</v>
      </c>
      <c r="Q189" s="5">
        <f t="shared" si="89"/>
        <v>3.0933466230362106</v>
      </c>
      <c r="R189" s="5">
        <f t="shared" si="89"/>
        <v>3.0496165279441918</v>
      </c>
      <c r="S189" s="16">
        <f t="shared" si="80"/>
        <v>3.0496165279441918</v>
      </c>
      <c r="U189" s="8">
        <f>'CSP5'!$A$178</f>
        <v>1800</v>
      </c>
      <c r="V189" s="16">
        <f t="shared" si="81"/>
        <v>74.882815425110095</v>
      </c>
      <c r="W189" s="5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74.882815425110095</v>
      </c>
      <c r="X189" s="5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74.88281542511011</v>
      </c>
      <c r="Y189" s="5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74.882815425110095</v>
      </c>
      <c r="Z189" s="5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74.882815425110095</v>
      </c>
      <c r="AA189" s="5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74.882815425110095</v>
      </c>
      <c r="AB189" s="5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74.882815425110095</v>
      </c>
      <c r="AC189" s="5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74.882815425110095</v>
      </c>
      <c r="AD189" s="5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74.882815425110095</v>
      </c>
      <c r="AE189" s="5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74.882815425110095</v>
      </c>
      <c r="AF189" s="5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74.882815425110095</v>
      </c>
      <c r="AG189" s="5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105.13728089263961</v>
      </c>
      <c r="AH189" s="5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120.0452960744017</v>
      </c>
      <c r="AI189" s="5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149.94141210708648</v>
      </c>
      <c r="AJ189" s="5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179.83752813977125</v>
      </c>
      <c r="AK189" s="5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180.00000703125028</v>
      </c>
      <c r="AL189" s="5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180.00000703125028</v>
      </c>
      <c r="AM189" s="16">
        <f t="shared" si="82"/>
        <v>180.00000703125028</v>
      </c>
    </row>
    <row r="190" spans="1:39" s="5" customFormat="1" x14ac:dyDescent="0.25">
      <c r="A190" s="8">
        <f>'CSP5'!$A$179</f>
        <v>2000</v>
      </c>
      <c r="B190" s="16">
        <f t="shared" si="78"/>
        <v>1.9817633041767166</v>
      </c>
      <c r="C190" s="5">
        <f t="shared" ref="C190:R190" si="90">IF(C90-C165&lt;=0,0,C90)</f>
        <v>1.9817633041767166</v>
      </c>
      <c r="D190" s="5">
        <f t="shared" si="90"/>
        <v>2.0061805804022783</v>
      </c>
      <c r="E190" s="5">
        <f t="shared" si="90"/>
        <v>2.4058034168945066</v>
      </c>
      <c r="F190" s="5">
        <f t="shared" si="90"/>
        <v>2.636765855015466</v>
      </c>
      <c r="G190" s="5">
        <f t="shared" si="90"/>
        <v>2.6847697776196262</v>
      </c>
      <c r="H190" s="5">
        <f t="shared" si="90"/>
        <v>2.8255599203558401</v>
      </c>
      <c r="I190" s="5">
        <f t="shared" si="90"/>
        <v>3.0304574897712642</v>
      </c>
      <c r="J190" s="5">
        <f t="shared" si="90"/>
        <v>0</v>
      </c>
      <c r="K190" s="5">
        <f t="shared" si="90"/>
        <v>0</v>
      </c>
      <c r="L190" s="5">
        <f t="shared" si="90"/>
        <v>3.1619894884097275</v>
      </c>
      <c r="M190" s="5">
        <f t="shared" si="90"/>
        <v>0</v>
      </c>
      <c r="N190" s="5">
        <f t="shared" si="90"/>
        <v>0</v>
      </c>
      <c r="O190" s="5">
        <f t="shared" si="90"/>
        <v>0</v>
      </c>
      <c r="P190" s="5">
        <f t="shared" si="90"/>
        <v>0</v>
      </c>
      <c r="Q190" s="5">
        <f t="shared" si="90"/>
        <v>0</v>
      </c>
      <c r="R190" s="5">
        <f t="shared" si="90"/>
        <v>0</v>
      </c>
      <c r="S190" s="16">
        <f t="shared" si="80"/>
        <v>0</v>
      </c>
      <c r="U190" s="8">
        <f>'CSP5'!$A$179</f>
        <v>2000</v>
      </c>
      <c r="V190" s="16">
        <f t="shared" si="81"/>
        <v>74.882815425110095</v>
      </c>
      <c r="W190" s="5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74.882815425110095</v>
      </c>
      <c r="X190" s="5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74.88281542511011</v>
      </c>
      <c r="Y190" s="5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74.882815425110095</v>
      </c>
      <c r="Z190" s="5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74.882815425110095</v>
      </c>
      <c r="AA190" s="5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74.882815425110095</v>
      </c>
      <c r="AB190" s="5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74.882815425110095</v>
      </c>
      <c r="AC190" s="5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74.882815425110095</v>
      </c>
      <c r="AD190" s="5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74.882815425110095</v>
      </c>
      <c r="AE190" s="5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74.882815425110095</v>
      </c>
      <c r="AF190" s="5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74.882815425110095</v>
      </c>
      <c r="AG190" s="5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105.13728089263961</v>
      </c>
      <c r="AH190" s="5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120.0452960744017</v>
      </c>
      <c r="AI190" s="5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149.94141210708648</v>
      </c>
      <c r="AJ190" s="5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179.83752813977125</v>
      </c>
      <c r="AK190" s="5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180.00000703125028</v>
      </c>
      <c r="AL190" s="5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180.00000703125028</v>
      </c>
      <c r="AM190" s="16">
        <f t="shared" si="82"/>
        <v>180.00000703125028</v>
      </c>
    </row>
    <row r="191" spans="1:39" s="5" customFormat="1" x14ac:dyDescent="0.25">
      <c r="A191" s="8">
        <f>'CSP5'!$A$180</f>
        <v>2200</v>
      </c>
      <c r="B191" s="16">
        <f t="shared" si="78"/>
        <v>2.112119899884572</v>
      </c>
      <c r="C191" s="5">
        <f t="shared" ref="C191:R191" si="91">IF(C91-C166&lt;=0,0,C91)</f>
        <v>2.112119899884572</v>
      </c>
      <c r="D191" s="5">
        <f t="shared" si="91"/>
        <v>2.3796337817490776</v>
      </c>
      <c r="E191" s="5">
        <f t="shared" si="91"/>
        <v>2.7297018157020481</v>
      </c>
      <c r="F191" s="5">
        <f t="shared" si="91"/>
        <v>2.7826901942737918</v>
      </c>
      <c r="G191" s="5">
        <f t="shared" si="91"/>
        <v>2.9532467553815884</v>
      </c>
      <c r="H191" s="5">
        <f t="shared" si="91"/>
        <v>3.1081159123914244</v>
      </c>
      <c r="I191" s="5">
        <f t="shared" si="91"/>
        <v>3.6209095353736456</v>
      </c>
      <c r="J191" s="5">
        <f t="shared" si="91"/>
        <v>0</v>
      </c>
      <c r="K191" s="5">
        <f t="shared" si="91"/>
        <v>0</v>
      </c>
      <c r="L191" s="5">
        <f t="shared" si="91"/>
        <v>0</v>
      </c>
      <c r="M191" s="5">
        <f t="shared" si="91"/>
        <v>0</v>
      </c>
      <c r="N191" s="5">
        <f t="shared" si="91"/>
        <v>0</v>
      </c>
      <c r="O191" s="5">
        <f t="shared" si="91"/>
        <v>0</v>
      </c>
      <c r="P191" s="5">
        <f t="shared" si="91"/>
        <v>0</v>
      </c>
      <c r="Q191" s="5">
        <f t="shared" si="91"/>
        <v>0</v>
      </c>
      <c r="R191" s="5">
        <f t="shared" si="91"/>
        <v>0</v>
      </c>
      <c r="S191" s="16">
        <f t="shared" si="80"/>
        <v>0</v>
      </c>
      <c r="U191" s="8">
        <f>'CSP5'!$A$180</f>
        <v>2200</v>
      </c>
      <c r="V191" s="16">
        <f t="shared" si="81"/>
        <v>62.402346187591746</v>
      </c>
      <c r="W191" s="5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62.402346187591746</v>
      </c>
      <c r="X191" s="5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62.402346187591753</v>
      </c>
      <c r="Y191" s="5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62.402346187591746</v>
      </c>
      <c r="Z191" s="5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62.402346187591746</v>
      </c>
      <c r="AA191" s="5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62.402346187591746</v>
      </c>
      <c r="AB191" s="5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62.402346187591746</v>
      </c>
      <c r="AC191" s="5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62.402346187591746</v>
      </c>
      <c r="AD191" s="5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62.402346187591746</v>
      </c>
      <c r="AE191" s="5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62.402346187591746</v>
      </c>
      <c r="AF191" s="5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62.402346187591746</v>
      </c>
      <c r="AG191" s="5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87.614400743866341</v>
      </c>
      <c r="AH191" s="5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100.0377467286681</v>
      </c>
      <c r="AI191" s="5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124.95117675590541</v>
      </c>
      <c r="AJ191" s="5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149.8646067831427</v>
      </c>
      <c r="AK191" s="5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150.00000585937525</v>
      </c>
      <c r="AL191" s="5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150.00000585937525</v>
      </c>
      <c r="AM191" s="16">
        <f t="shared" si="82"/>
        <v>150.00000585937525</v>
      </c>
    </row>
    <row r="192" spans="1:39" s="5" customFormat="1" x14ac:dyDescent="0.25">
      <c r="A192" s="8">
        <f>'CSP5'!$A$181</f>
        <v>2400</v>
      </c>
      <c r="B192" s="16">
        <f t="shared" si="78"/>
        <v>2.3039999999999994</v>
      </c>
      <c r="C192" s="5">
        <f t="shared" ref="C192:R192" si="92">IF(C92-C167&lt;=0,0,C92)</f>
        <v>2.3039999999999994</v>
      </c>
      <c r="D192" s="5">
        <f t="shared" si="92"/>
        <v>2.5273707184540157</v>
      </c>
      <c r="E192" s="5">
        <f t="shared" si="92"/>
        <v>2.9364647242018562</v>
      </c>
      <c r="F192" s="5">
        <f t="shared" si="92"/>
        <v>3.1814979837153277</v>
      </c>
      <c r="G192" s="5">
        <f t="shared" si="92"/>
        <v>3.3768354002606076</v>
      </c>
      <c r="H192" s="5">
        <f t="shared" si="92"/>
        <v>3.619923278087807</v>
      </c>
      <c r="I192" s="5">
        <f t="shared" si="92"/>
        <v>4.1034488494959351</v>
      </c>
      <c r="J192" s="5">
        <f t="shared" si="92"/>
        <v>0</v>
      </c>
      <c r="K192" s="5">
        <f t="shared" si="92"/>
        <v>0</v>
      </c>
      <c r="L192" s="5">
        <f t="shared" si="92"/>
        <v>0</v>
      </c>
      <c r="M192" s="5">
        <f t="shared" si="92"/>
        <v>0</v>
      </c>
      <c r="N192" s="5">
        <f t="shared" si="92"/>
        <v>0</v>
      </c>
      <c r="O192" s="5">
        <f t="shared" si="92"/>
        <v>0</v>
      </c>
      <c r="P192" s="5">
        <f t="shared" si="92"/>
        <v>0</v>
      </c>
      <c r="Q192" s="5">
        <f t="shared" si="92"/>
        <v>0</v>
      </c>
      <c r="R192" s="5">
        <f t="shared" si="92"/>
        <v>0</v>
      </c>
      <c r="S192" s="16">
        <f t="shared" si="80"/>
        <v>0</v>
      </c>
      <c r="U192" s="8">
        <f>'CSP5'!$A$181</f>
        <v>2400</v>
      </c>
      <c r="V192" s="16">
        <f t="shared" si="81"/>
        <v>62.402346187591746</v>
      </c>
      <c r="W192" s="5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62.402346187591746</v>
      </c>
      <c r="X192" s="5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62.402346187591753</v>
      </c>
      <c r="Y192" s="5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62.402346187591746</v>
      </c>
      <c r="Z192" s="5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62.402346187591746</v>
      </c>
      <c r="AA192" s="5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62.402346187591746</v>
      </c>
      <c r="AB192" s="5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62.402346187591746</v>
      </c>
      <c r="AC192" s="5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62.402346187591746</v>
      </c>
      <c r="AD192" s="5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62.402346187591746</v>
      </c>
      <c r="AE192" s="5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62.402346187591746</v>
      </c>
      <c r="AF192" s="5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62.402346187591746</v>
      </c>
      <c r="AG192" s="5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87.614400743866341</v>
      </c>
      <c r="AH192" s="5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100.0377467286681</v>
      </c>
      <c r="AI192" s="5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124.95117675590541</v>
      </c>
      <c r="AJ192" s="5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149.8646067831427</v>
      </c>
      <c r="AK192" s="5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150.00000585937525</v>
      </c>
      <c r="AL192" s="5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150.00000585937525</v>
      </c>
      <c r="AM192" s="16">
        <f t="shared" si="82"/>
        <v>150.00000585937525</v>
      </c>
    </row>
    <row r="193" spans="1:39" s="5" customFormat="1" x14ac:dyDescent="0.25">
      <c r="A193" s="8">
        <f>'CSP5'!$A$182</f>
        <v>2600</v>
      </c>
      <c r="B193" s="16">
        <f t="shared" si="78"/>
        <v>2.496</v>
      </c>
      <c r="C193" s="5">
        <f t="shared" ref="C193:R193" si="93">IF(C93-C168&lt;=0,0,C93)</f>
        <v>2.496</v>
      </c>
      <c r="D193" s="5">
        <f t="shared" si="93"/>
        <v>2.6886081067514236</v>
      </c>
      <c r="E193" s="5">
        <f t="shared" si="93"/>
        <v>3.0486229252485759</v>
      </c>
      <c r="F193" s="5">
        <f t="shared" si="93"/>
        <v>3.460857070334975</v>
      </c>
      <c r="G193" s="5">
        <f t="shared" si="93"/>
        <v>3.6582383502823248</v>
      </c>
      <c r="H193" s="5">
        <f t="shared" si="93"/>
        <v>3.9135605691062394</v>
      </c>
      <c r="I193" s="5">
        <f t="shared" si="93"/>
        <v>4.4454029202872629</v>
      </c>
      <c r="J193" s="5">
        <f t="shared" si="93"/>
        <v>0</v>
      </c>
      <c r="K193" s="5">
        <f t="shared" si="93"/>
        <v>0</v>
      </c>
      <c r="L193" s="5">
        <f t="shared" si="93"/>
        <v>0</v>
      </c>
      <c r="M193" s="5">
        <f t="shared" si="93"/>
        <v>0</v>
      </c>
      <c r="N193" s="5">
        <f t="shared" si="93"/>
        <v>0</v>
      </c>
      <c r="O193" s="5">
        <f t="shared" si="93"/>
        <v>0</v>
      </c>
      <c r="P193" s="5">
        <f t="shared" si="93"/>
        <v>0</v>
      </c>
      <c r="Q193" s="5">
        <f t="shared" si="93"/>
        <v>0</v>
      </c>
      <c r="R193" s="5">
        <f t="shared" si="93"/>
        <v>0</v>
      </c>
      <c r="S193" s="16">
        <f t="shared" si="80"/>
        <v>0</v>
      </c>
      <c r="U193" s="8">
        <f>'CSP5'!$A$182</f>
        <v>2600</v>
      </c>
      <c r="V193" s="16">
        <f t="shared" si="81"/>
        <v>62.402346187591746</v>
      </c>
      <c r="W193" s="5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62.402346187591746</v>
      </c>
      <c r="X193" s="5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62.402346187591753</v>
      </c>
      <c r="Y193" s="5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62.402346187591746</v>
      </c>
      <c r="Z193" s="5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62.402346187591746</v>
      </c>
      <c r="AA193" s="5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62.402346187591746</v>
      </c>
      <c r="AB193" s="5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62.402346187591746</v>
      </c>
      <c r="AC193" s="5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62.402346187591746</v>
      </c>
      <c r="AD193" s="5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62.402346187591746</v>
      </c>
      <c r="AE193" s="5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62.402346187591746</v>
      </c>
      <c r="AF193" s="5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62.402346187591746</v>
      </c>
      <c r="AG193" s="5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75.017142598724689</v>
      </c>
      <c r="AH193" s="5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87.766314661476741</v>
      </c>
      <c r="AI193" s="5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118.79883276557941</v>
      </c>
      <c r="AJ193" s="5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149.8313508696821</v>
      </c>
      <c r="AK193" s="5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150.00000585937525</v>
      </c>
      <c r="AL193" s="5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150.00000585937525</v>
      </c>
      <c r="AM193" s="16">
        <f t="shared" si="82"/>
        <v>150.00000585937525</v>
      </c>
    </row>
    <row r="194" spans="1:39" s="5" customFormat="1" x14ac:dyDescent="0.25">
      <c r="A194" s="8">
        <f>'CSP5'!$A$183</f>
        <v>2800</v>
      </c>
      <c r="B194" s="16">
        <f t="shared" si="78"/>
        <v>2.6880000000000002</v>
      </c>
      <c r="C194" s="5">
        <f t="shared" ref="C194:R194" si="94">IF(C94-C169&lt;=0,0,C94)</f>
        <v>2.6880000000000002</v>
      </c>
      <c r="D194" s="5">
        <f t="shared" si="94"/>
        <v>2.8916418586576635</v>
      </c>
      <c r="E194" s="5">
        <f t="shared" si="94"/>
        <v>3.2396184392027303</v>
      </c>
      <c r="F194" s="5">
        <f t="shared" si="94"/>
        <v>3.8144801733068801</v>
      </c>
      <c r="G194" s="5">
        <f t="shared" si="94"/>
        <v>3.8837357391639893</v>
      </c>
      <c r="H194" s="5">
        <f t="shared" si="94"/>
        <v>4.0294579477555192</v>
      </c>
      <c r="I194" s="5">
        <f t="shared" si="94"/>
        <v>4.504797047492672</v>
      </c>
      <c r="J194" s="5">
        <f t="shared" si="94"/>
        <v>0</v>
      </c>
      <c r="K194" s="5">
        <f t="shared" si="94"/>
        <v>0</v>
      </c>
      <c r="L194" s="5">
        <f t="shared" si="94"/>
        <v>0</v>
      </c>
      <c r="M194" s="5">
        <f t="shared" si="94"/>
        <v>0</v>
      </c>
      <c r="N194" s="5">
        <f t="shared" si="94"/>
        <v>0</v>
      </c>
      <c r="O194" s="5">
        <f t="shared" si="94"/>
        <v>0</v>
      </c>
      <c r="P194" s="5">
        <f t="shared" si="94"/>
        <v>0</v>
      </c>
      <c r="Q194" s="5">
        <f t="shared" si="94"/>
        <v>0</v>
      </c>
      <c r="R194" s="5">
        <f t="shared" si="94"/>
        <v>0</v>
      </c>
      <c r="S194" s="16">
        <f t="shared" si="80"/>
        <v>0</v>
      </c>
      <c r="U194" s="8">
        <f>'CSP5'!$A$183</f>
        <v>2800</v>
      </c>
      <c r="V194" s="16">
        <f t="shared" si="81"/>
        <v>62.402346187591746</v>
      </c>
      <c r="W194" s="5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62.402346187591746</v>
      </c>
      <c r="X194" s="5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62.402346187591753</v>
      </c>
      <c r="Y194" s="5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62.402346187591746</v>
      </c>
      <c r="Z194" s="5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62.402346187591746</v>
      </c>
      <c r="AA194" s="5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62.402346187591746</v>
      </c>
      <c r="AB194" s="5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62.402346187591746</v>
      </c>
      <c r="AC194" s="5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62.402346187591746</v>
      </c>
      <c r="AD194" s="5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62.402346187591746</v>
      </c>
      <c r="AE194" s="5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62.402346187591746</v>
      </c>
      <c r="AF194" s="5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62.402346187591746</v>
      </c>
      <c r="AG194" s="5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75.017142598724689</v>
      </c>
      <c r="AH194" s="5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87.766314661476741</v>
      </c>
      <c r="AI194" s="5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118.79883276557941</v>
      </c>
      <c r="AJ194" s="5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149.8313508696821</v>
      </c>
      <c r="AK194" s="5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150.00000585937525</v>
      </c>
      <c r="AL194" s="5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150.00000585937525</v>
      </c>
      <c r="AM194" s="16">
        <f t="shared" si="82"/>
        <v>150.00000585937525</v>
      </c>
    </row>
    <row r="195" spans="1:39" s="5" customFormat="1" x14ac:dyDescent="0.25">
      <c r="A195" s="8">
        <f>'CSP5'!$A$184</f>
        <v>2900</v>
      </c>
      <c r="B195" s="16">
        <f t="shared" si="78"/>
        <v>2.7839999999999998</v>
      </c>
      <c r="C195" s="5">
        <f t="shared" ref="C195:R195" si="95">IF(C95-C170&lt;=0,0,C95)</f>
        <v>2.7839999999999998</v>
      </c>
      <c r="D195" s="5">
        <f t="shared" si="95"/>
        <v>3.6011649732929758</v>
      </c>
      <c r="E195" s="5">
        <f t="shared" si="95"/>
        <v>3.5369851620301915</v>
      </c>
      <c r="F195" s="5">
        <f t="shared" si="95"/>
        <v>3.6274766489043624</v>
      </c>
      <c r="G195" s="5">
        <f t="shared" si="95"/>
        <v>3.9232311960855042</v>
      </c>
      <c r="H195" s="5">
        <f t="shared" si="95"/>
        <v>4.0685394043187522</v>
      </c>
      <c r="I195" s="5">
        <f t="shared" si="95"/>
        <v>4.5193569712604154</v>
      </c>
      <c r="J195" s="5">
        <f t="shared" si="95"/>
        <v>4.9302007829786758</v>
      </c>
      <c r="K195" s="5">
        <f t="shared" si="95"/>
        <v>0</v>
      </c>
      <c r="L195" s="5">
        <f t="shared" si="95"/>
        <v>0</v>
      </c>
      <c r="M195" s="5">
        <f t="shared" si="95"/>
        <v>0</v>
      </c>
      <c r="N195" s="5">
        <f t="shared" si="95"/>
        <v>0</v>
      </c>
      <c r="O195" s="5">
        <f t="shared" si="95"/>
        <v>0</v>
      </c>
      <c r="P195" s="5">
        <f t="shared" si="95"/>
        <v>0</v>
      </c>
      <c r="Q195" s="5">
        <f t="shared" si="95"/>
        <v>0</v>
      </c>
      <c r="R195" s="5">
        <f t="shared" si="95"/>
        <v>0</v>
      </c>
      <c r="S195" s="16">
        <f t="shared" si="80"/>
        <v>0</v>
      </c>
      <c r="U195" s="8">
        <f>'CSP5'!$A$184</f>
        <v>2900</v>
      </c>
      <c r="V195" s="16">
        <f t="shared" si="81"/>
        <v>62.402346187591746</v>
      </c>
      <c r="W195" s="5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62.402346187591746</v>
      </c>
      <c r="X195" s="5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62.402346187591753</v>
      </c>
      <c r="Y195" s="5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62.402346187591746</v>
      </c>
      <c r="Z195" s="5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62.402346187591746</v>
      </c>
      <c r="AA195" s="5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62.402346187591739</v>
      </c>
      <c r="AB195" s="5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62.402346187591746</v>
      </c>
      <c r="AC195" s="5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62.402346187591746</v>
      </c>
      <c r="AD195" s="5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62.402346187591746</v>
      </c>
      <c r="AE195" s="5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62.402346187591746</v>
      </c>
      <c r="AF195" s="5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62.402346187591746</v>
      </c>
      <c r="AG195" s="5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75.017142598724689</v>
      </c>
      <c r="AH195" s="5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87.766314661476756</v>
      </c>
      <c r="AI195" s="5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118.79883276557941</v>
      </c>
      <c r="AJ195" s="5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149.83135086968207</v>
      </c>
      <c r="AK195" s="5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150.00000585937525</v>
      </c>
      <c r="AL195" s="5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150.00000585937525</v>
      </c>
      <c r="AM195" s="16">
        <f t="shared" si="82"/>
        <v>150.00000585937525</v>
      </c>
    </row>
    <row r="196" spans="1:39" s="5" customFormat="1" x14ac:dyDescent="0.25">
      <c r="A196" s="8">
        <f>'CSP5'!$A$185</f>
        <v>3000</v>
      </c>
      <c r="B196" s="16">
        <f t="shared" si="78"/>
        <v>2.88</v>
      </c>
      <c r="C196" s="5">
        <f t="shared" ref="C196:R196" si="96">IF(C96-C171&lt;=0,0,C96)</f>
        <v>2.88</v>
      </c>
      <c r="D196" s="5">
        <f t="shared" si="96"/>
        <v>3.9788745770463989</v>
      </c>
      <c r="E196" s="5">
        <f t="shared" si="96"/>
        <v>3.9253738069555193</v>
      </c>
      <c r="F196" s="5">
        <f t="shared" si="96"/>
        <v>3.9253738069555193</v>
      </c>
      <c r="G196" s="5">
        <f t="shared" si="96"/>
        <v>3.9418809832934389</v>
      </c>
      <c r="H196" s="5">
        <f t="shared" si="96"/>
        <v>4.163566383</v>
      </c>
      <c r="I196" s="5">
        <f t="shared" si="96"/>
        <v>4.4011614078000001</v>
      </c>
      <c r="J196" s="5">
        <f t="shared" si="96"/>
        <v>4.6472283240000003</v>
      </c>
      <c r="K196" s="5">
        <f t="shared" si="96"/>
        <v>4.5814059468000004</v>
      </c>
      <c r="L196" s="5">
        <f t="shared" si="96"/>
        <v>4.4011614078000001</v>
      </c>
      <c r="M196" s="5">
        <f t="shared" si="96"/>
        <v>0</v>
      </c>
      <c r="N196" s="5">
        <f t="shared" si="96"/>
        <v>0</v>
      </c>
      <c r="O196" s="5">
        <f t="shared" si="96"/>
        <v>0</v>
      </c>
      <c r="P196" s="5">
        <f t="shared" si="96"/>
        <v>0</v>
      </c>
      <c r="Q196" s="5">
        <f t="shared" si="96"/>
        <v>0</v>
      </c>
      <c r="R196" s="5">
        <f t="shared" si="96"/>
        <v>0</v>
      </c>
      <c r="S196" s="16">
        <f t="shared" si="80"/>
        <v>0</v>
      </c>
      <c r="U196" s="8">
        <f>'CSP5'!$A$185</f>
        <v>3000</v>
      </c>
      <c r="V196" s="16">
        <f t="shared" si="81"/>
        <v>62.402346187591746</v>
      </c>
      <c r="W196" s="5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62.402346187591746</v>
      </c>
      <c r="X196" s="5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62.402346187591753</v>
      </c>
      <c r="Y196" s="5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62.402346187591746</v>
      </c>
      <c r="Z196" s="5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62.402346187591746</v>
      </c>
      <c r="AA196" s="5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62.402346187591746</v>
      </c>
      <c r="AB196" s="5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62.402346187591746</v>
      </c>
      <c r="AC196" s="5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62.402346187591746</v>
      </c>
      <c r="AD196" s="5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62.402346187591746</v>
      </c>
      <c r="AE196" s="5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62.402346187591746</v>
      </c>
      <c r="AF196" s="5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62.402346187591746</v>
      </c>
      <c r="AG196" s="5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75.017142598724689</v>
      </c>
      <c r="AH196" s="5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87.766314661476741</v>
      </c>
      <c r="AI196" s="5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118.79883276557941</v>
      </c>
      <c r="AJ196" s="5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149.8313508696821</v>
      </c>
      <c r="AK196" s="5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150.00000585937525</v>
      </c>
      <c r="AL196" s="5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150.00000585937525</v>
      </c>
      <c r="AM196" s="16">
        <f t="shared" si="82"/>
        <v>150.00000585937525</v>
      </c>
    </row>
    <row r="197" spans="1:39" s="5" customFormat="1" x14ac:dyDescent="0.25">
      <c r="A197" s="8">
        <f>'CSP5'!$A$186</f>
        <v>3200</v>
      </c>
      <c r="B197" s="16">
        <f t="shared" si="78"/>
        <v>3.0720000000000001</v>
      </c>
      <c r="C197" s="5">
        <f t="shared" ref="C197:R197" si="97">IF(C97-C172&lt;=0,0,C97)</f>
        <v>3.0720000000000001</v>
      </c>
      <c r="D197" s="5">
        <f t="shared" si="97"/>
        <v>4.103115918546262</v>
      </c>
      <c r="E197" s="5">
        <f t="shared" si="97"/>
        <v>3.9918018299139417</v>
      </c>
      <c r="F197" s="5">
        <f t="shared" si="97"/>
        <v>3.9918018299139417</v>
      </c>
      <c r="G197" s="5">
        <f t="shared" si="97"/>
        <v>3.9362352848568318</v>
      </c>
      <c r="H197" s="5">
        <f t="shared" si="97"/>
        <v>4.206135667199999</v>
      </c>
      <c r="I197" s="5">
        <f t="shared" si="97"/>
        <v>4.206135667199999</v>
      </c>
      <c r="J197" s="5">
        <f t="shared" si="97"/>
        <v>4.3235270015999996</v>
      </c>
      <c r="K197" s="5">
        <f t="shared" si="97"/>
        <v>4.3783095551999995</v>
      </c>
      <c r="L197" s="5">
        <f t="shared" si="97"/>
        <v>4.3783095551999995</v>
      </c>
      <c r="M197" s="5">
        <f t="shared" si="97"/>
        <v>4.268744332799999</v>
      </c>
      <c r="N197" s="5">
        <f t="shared" si="97"/>
        <v>4.206135667199999</v>
      </c>
      <c r="O197" s="5">
        <f t="shared" si="97"/>
        <v>4.206135667199999</v>
      </c>
      <c r="P197" s="5">
        <f t="shared" si="97"/>
        <v>4.206135667199999</v>
      </c>
      <c r="Q197" s="5">
        <f t="shared" si="97"/>
        <v>4.268744332799999</v>
      </c>
      <c r="R197" s="5">
        <f t="shared" si="97"/>
        <v>0</v>
      </c>
      <c r="S197" s="16">
        <f t="shared" si="80"/>
        <v>0</v>
      </c>
      <c r="U197" s="8">
        <f>'CSP5'!$A$186</f>
        <v>3200</v>
      </c>
      <c r="V197" s="16">
        <f t="shared" si="81"/>
        <v>62.402346187591746</v>
      </c>
      <c r="W197" s="5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62.402346187591746</v>
      </c>
      <c r="X197" s="5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62.402346187591753</v>
      </c>
      <c r="Y197" s="5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62.402346187591746</v>
      </c>
      <c r="Z197" s="5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62.402346187591746</v>
      </c>
      <c r="AA197" s="5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62.402346187591746</v>
      </c>
      <c r="AB197" s="5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62.402346187591746</v>
      </c>
      <c r="AC197" s="5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62.402346187591746</v>
      </c>
      <c r="AD197" s="5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62.402346187591746</v>
      </c>
      <c r="AE197" s="5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62.402346187591746</v>
      </c>
      <c r="AF197" s="5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62.402346187591746</v>
      </c>
      <c r="AG197" s="5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75.017142598724689</v>
      </c>
      <c r="AH197" s="5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87.766314661476741</v>
      </c>
      <c r="AI197" s="5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118.79883276557941</v>
      </c>
      <c r="AJ197" s="5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149.8313508696821</v>
      </c>
      <c r="AK197" s="5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150.00000585937525</v>
      </c>
      <c r="AL197" s="5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150.00000585937525</v>
      </c>
      <c r="AM197" s="16">
        <f t="shared" si="82"/>
        <v>150.00000585937525</v>
      </c>
    </row>
    <row r="198" spans="1:39" s="5" customFormat="1" x14ac:dyDescent="0.25">
      <c r="A198" s="8">
        <f>'CSP5'!$A$187</f>
        <v>3300</v>
      </c>
      <c r="B198" s="16">
        <f t="shared" si="78"/>
        <v>3.1680000000000001</v>
      </c>
      <c r="C198" s="5">
        <f t="shared" ref="C198:R198" si="98">IF(C98-C173&lt;=0,0,C98)</f>
        <v>3.1680000000000001</v>
      </c>
      <c r="D198" s="5">
        <f t="shared" si="98"/>
        <v>4.2313382910008324</v>
      </c>
      <c r="E198" s="5">
        <f t="shared" si="98"/>
        <v>4.1293003764212051</v>
      </c>
      <c r="F198" s="5">
        <f t="shared" si="98"/>
        <v>4.1165456370987528</v>
      </c>
      <c r="G198" s="5">
        <f t="shared" si="98"/>
        <v>4.065588898049536</v>
      </c>
      <c r="H198" s="5">
        <f t="shared" si="98"/>
        <v>4.3586285992142075</v>
      </c>
      <c r="I198" s="5">
        <f t="shared" si="98"/>
        <v>4.3586285992142075</v>
      </c>
      <c r="J198" s="5">
        <f t="shared" si="98"/>
        <v>4.3586285992142075</v>
      </c>
      <c r="K198" s="5">
        <f t="shared" si="98"/>
        <v>4.3586285992142075</v>
      </c>
      <c r="L198" s="5">
        <f t="shared" si="98"/>
        <v>4.3586285992142075</v>
      </c>
      <c r="M198" s="5">
        <f t="shared" si="98"/>
        <v>4.3586285992142075</v>
      </c>
      <c r="N198" s="5">
        <f t="shared" si="98"/>
        <v>4.3586285992142075</v>
      </c>
      <c r="O198" s="5">
        <f t="shared" si="98"/>
        <v>0</v>
      </c>
      <c r="P198" s="5">
        <f t="shared" si="98"/>
        <v>0</v>
      </c>
      <c r="Q198" s="5">
        <f t="shared" si="98"/>
        <v>0</v>
      </c>
      <c r="R198" s="5">
        <f t="shared" si="98"/>
        <v>0</v>
      </c>
      <c r="S198" s="16">
        <f t="shared" si="80"/>
        <v>0</v>
      </c>
      <c r="U198" s="8">
        <f>'CSP5'!$A$187</f>
        <v>3300</v>
      </c>
      <c r="V198" s="16">
        <f t="shared" si="81"/>
        <v>62.402346187592457</v>
      </c>
      <c r="W198" s="5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62.402346187592457</v>
      </c>
      <c r="X198" s="5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62.402346187591888</v>
      </c>
      <c r="Y198" s="5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62.40234618759132</v>
      </c>
      <c r="Z198" s="5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62.402346187592457</v>
      </c>
      <c r="AA198" s="5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62.402346187591888</v>
      </c>
      <c r="AB198" s="5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62.402346187592457</v>
      </c>
      <c r="AC198" s="5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62.402346187591888</v>
      </c>
      <c r="AD198" s="5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62.402346187592457</v>
      </c>
      <c r="AE198" s="5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62.402346187591888</v>
      </c>
      <c r="AF198" s="5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62.402346187591888</v>
      </c>
      <c r="AG198" s="5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75.017142598724121</v>
      </c>
      <c r="AH198" s="5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87.766314661476599</v>
      </c>
      <c r="AI198" s="5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118.79883276558076</v>
      </c>
      <c r="AJ198" s="5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149.83135086968332</v>
      </c>
      <c r="AK198" s="5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150.00000585937613</v>
      </c>
      <c r="AL198" s="5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150.00000585937244</v>
      </c>
      <c r="AM198" s="16">
        <f t="shared" si="82"/>
        <v>150.00000585937244</v>
      </c>
    </row>
    <row r="199" spans="1:39" s="5" customFormat="1" x14ac:dyDescent="0.25">
      <c r="A199" s="8">
        <f>'CSP5'!$A$188</f>
        <v>3500</v>
      </c>
      <c r="B199" s="16">
        <f t="shared" si="78"/>
        <v>3.36</v>
      </c>
      <c r="C199" s="5">
        <f t="shared" ref="C199:R199" si="99">IF(C99-C174&lt;=0,0,C99)</f>
        <v>3.36</v>
      </c>
      <c r="D199" s="5">
        <f t="shared" si="99"/>
        <v>4.487783035909974</v>
      </c>
      <c r="E199" s="5">
        <f t="shared" si="99"/>
        <v>4.6291298256806401</v>
      </c>
      <c r="F199" s="5">
        <f t="shared" si="99"/>
        <v>4.657268570136746</v>
      </c>
      <c r="G199" s="5">
        <f t="shared" si="99"/>
        <v>4.5988611471756782</v>
      </c>
      <c r="H199" s="5">
        <f t="shared" si="99"/>
        <v>4.6676464258233601</v>
      </c>
      <c r="I199" s="5">
        <f t="shared" si="99"/>
        <v>4.6676464258233601</v>
      </c>
      <c r="J199" s="5">
        <f t="shared" si="99"/>
        <v>4.6676464258233601</v>
      </c>
      <c r="K199" s="5">
        <f t="shared" si="99"/>
        <v>4.6676464258233601</v>
      </c>
      <c r="L199" s="5">
        <f t="shared" si="99"/>
        <v>4.6676464258233601</v>
      </c>
      <c r="M199" s="5">
        <f t="shared" si="99"/>
        <v>4.6676464258233601</v>
      </c>
      <c r="N199" s="5">
        <f t="shared" si="99"/>
        <v>4.6676464258233601</v>
      </c>
      <c r="O199" s="5">
        <f t="shared" si="99"/>
        <v>0</v>
      </c>
      <c r="P199" s="5">
        <f t="shared" si="99"/>
        <v>0</v>
      </c>
      <c r="Q199" s="5">
        <f t="shared" si="99"/>
        <v>0</v>
      </c>
      <c r="R199" s="5">
        <f t="shared" si="99"/>
        <v>0</v>
      </c>
      <c r="S199" s="16">
        <f t="shared" si="80"/>
        <v>0</v>
      </c>
      <c r="U199" s="8">
        <f>'CSP5'!$A$188</f>
        <v>3500</v>
      </c>
      <c r="V199" s="16">
        <f t="shared" si="81"/>
        <v>62.402346187500513</v>
      </c>
      <c r="W199" s="5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62.402346187500513</v>
      </c>
      <c r="X199" s="5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62.402346187499376</v>
      </c>
      <c r="Y199" s="5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62.402346187500513</v>
      </c>
      <c r="Z199" s="5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62.402346187502786</v>
      </c>
      <c r="AA199" s="5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62.402346187499376</v>
      </c>
      <c r="AB199" s="5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62.402346187500513</v>
      </c>
      <c r="AC199" s="5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62.402346187501649</v>
      </c>
      <c r="AD199" s="5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62.402346187500513</v>
      </c>
      <c r="AE199" s="5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62.402346187500513</v>
      </c>
      <c r="AF199" s="5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62.402346187501649</v>
      </c>
      <c r="AG199" s="5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75.01714259861383</v>
      </c>
      <c r="AH199" s="5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87.766314661353405</v>
      </c>
      <c r="AI199" s="5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118.79883276540561</v>
      </c>
      <c r="AJ199" s="5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149.83135086946302</v>
      </c>
      <c r="AK199" s="5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150.00000585916268</v>
      </c>
      <c r="AL199" s="5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150.00000585916041</v>
      </c>
      <c r="AM199" s="16">
        <f t="shared" si="82"/>
        <v>150.00000585916041</v>
      </c>
    </row>
    <row r="200" spans="1:39" s="5" customFormat="1" x14ac:dyDescent="0.25">
      <c r="A200" s="16">
        <f>'CSP5'!$A$189</f>
        <v>3501</v>
      </c>
      <c r="B200" s="16">
        <f>B199</f>
        <v>3.36</v>
      </c>
      <c r="C200" s="16">
        <f t="shared" ref="C200:S200" si="100">C199</f>
        <v>3.36</v>
      </c>
      <c r="D200" s="16">
        <f t="shared" si="100"/>
        <v>4.487783035909974</v>
      </c>
      <c r="E200" s="16">
        <f t="shared" si="100"/>
        <v>4.6291298256806401</v>
      </c>
      <c r="F200" s="16">
        <f t="shared" si="100"/>
        <v>4.657268570136746</v>
      </c>
      <c r="G200" s="16">
        <f t="shared" si="100"/>
        <v>4.5988611471756782</v>
      </c>
      <c r="H200" s="16">
        <f t="shared" si="100"/>
        <v>4.6676464258233601</v>
      </c>
      <c r="I200" s="16">
        <f t="shared" si="100"/>
        <v>4.6676464258233601</v>
      </c>
      <c r="J200" s="16">
        <f t="shared" si="100"/>
        <v>4.6676464258233601</v>
      </c>
      <c r="K200" s="16">
        <f t="shared" si="100"/>
        <v>4.6676464258233601</v>
      </c>
      <c r="L200" s="16">
        <f t="shared" si="100"/>
        <v>4.6676464258233601</v>
      </c>
      <c r="M200" s="16">
        <f t="shared" si="100"/>
        <v>4.6676464258233601</v>
      </c>
      <c r="N200" s="16">
        <f t="shared" si="100"/>
        <v>4.6676464258233601</v>
      </c>
      <c r="O200" s="16">
        <f t="shared" si="100"/>
        <v>0</v>
      </c>
      <c r="P200" s="16">
        <f t="shared" si="100"/>
        <v>0</v>
      </c>
      <c r="Q200" s="16">
        <f t="shared" si="100"/>
        <v>0</v>
      </c>
      <c r="R200" s="16">
        <f t="shared" si="100"/>
        <v>0</v>
      </c>
      <c r="S200" s="16">
        <f t="shared" si="100"/>
        <v>0</v>
      </c>
      <c r="U200" s="16">
        <f>'CSP5'!$A$189</f>
        <v>3501</v>
      </c>
      <c r="V200" s="16">
        <f>V199</f>
        <v>62.402346187500513</v>
      </c>
      <c r="W200" s="16">
        <f t="shared" ref="W200:AM200" si="101">W199</f>
        <v>62.402346187500513</v>
      </c>
      <c r="X200" s="16">
        <f t="shared" si="101"/>
        <v>62.402346187499376</v>
      </c>
      <c r="Y200" s="16">
        <f t="shared" si="101"/>
        <v>62.402346187500513</v>
      </c>
      <c r="Z200" s="16">
        <f t="shared" si="101"/>
        <v>62.402346187502786</v>
      </c>
      <c r="AA200" s="16">
        <f t="shared" si="101"/>
        <v>62.402346187499376</v>
      </c>
      <c r="AB200" s="16">
        <f t="shared" si="101"/>
        <v>62.402346187500513</v>
      </c>
      <c r="AC200" s="16">
        <f t="shared" si="101"/>
        <v>62.402346187501649</v>
      </c>
      <c r="AD200" s="16">
        <f t="shared" si="101"/>
        <v>62.402346187500513</v>
      </c>
      <c r="AE200" s="16">
        <f t="shared" si="101"/>
        <v>62.402346187500513</v>
      </c>
      <c r="AF200" s="16">
        <f t="shared" si="101"/>
        <v>62.402346187501649</v>
      </c>
      <c r="AG200" s="16">
        <f t="shared" si="101"/>
        <v>75.01714259861383</v>
      </c>
      <c r="AH200" s="16">
        <f t="shared" si="101"/>
        <v>87.766314661353405</v>
      </c>
      <c r="AI200" s="16">
        <f t="shared" si="101"/>
        <v>118.79883276540561</v>
      </c>
      <c r="AJ200" s="16">
        <f t="shared" si="101"/>
        <v>149.83135086946302</v>
      </c>
      <c r="AK200" s="16">
        <f t="shared" si="101"/>
        <v>150.00000585916268</v>
      </c>
      <c r="AL200" s="16">
        <f t="shared" si="101"/>
        <v>150.00000585916041</v>
      </c>
      <c r="AM200" s="16">
        <f t="shared" si="101"/>
        <v>150.00000585916041</v>
      </c>
    </row>
    <row r="201" spans="1:39" x14ac:dyDescent="0.25">
      <c r="A201" s="9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</row>
    <row r="202" spans="1:39" x14ac:dyDescent="0.25">
      <c r="A202" s="17"/>
      <c r="B202" s="51" t="s">
        <v>1159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13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13">
        <f>'CSP5'!$S$168</f>
        <v>141</v>
      </c>
    </row>
    <row r="205" spans="1:39" s="5" customFormat="1" x14ac:dyDescent="0.25">
      <c r="A205" s="16">
        <f>'CSP5'!$A$169</f>
        <v>619</v>
      </c>
      <c r="B205" s="16">
        <f>B206</f>
        <v>10.470834132663658</v>
      </c>
      <c r="C205" s="16">
        <f t="shared" ref="C205:S205" si="102">C206</f>
        <v>10.470834132663658</v>
      </c>
      <c r="D205" s="16">
        <f t="shared" si="102"/>
        <v>10.47083413266366</v>
      </c>
      <c r="E205" s="16">
        <f t="shared" si="102"/>
        <v>10.540131190205756</v>
      </c>
      <c r="F205" s="16">
        <f t="shared" si="102"/>
        <v>11.451304565695041</v>
      </c>
      <c r="G205" s="16">
        <f t="shared" si="102"/>
        <v>9.4677407275491809</v>
      </c>
      <c r="H205" s="16">
        <f t="shared" si="102"/>
        <v>5.4389554295095017</v>
      </c>
      <c r="I205" s="16">
        <f t="shared" si="102"/>
        <v>2.3597454548951466</v>
      </c>
      <c r="J205" s="16">
        <f t="shared" si="102"/>
        <v>4.9772775351157748</v>
      </c>
      <c r="K205" s="16">
        <f t="shared" si="102"/>
        <v>5.878785383880059</v>
      </c>
      <c r="L205" s="16">
        <f t="shared" si="102"/>
        <v>7.0724700193446584</v>
      </c>
      <c r="M205" s="16">
        <f t="shared" si="102"/>
        <v>12.680109862975305</v>
      </c>
      <c r="N205" s="16">
        <f t="shared" si="102"/>
        <v>22.165339508016725</v>
      </c>
      <c r="O205" s="16">
        <f t="shared" si="102"/>
        <v>22.634089508016725</v>
      </c>
      <c r="P205" s="16">
        <f t="shared" si="102"/>
        <v>23.220027508016724</v>
      </c>
      <c r="Q205" s="16">
        <f t="shared" si="102"/>
        <v>23.688777508016724</v>
      </c>
      <c r="R205" s="16">
        <f t="shared" si="102"/>
        <v>24.274714508016725</v>
      </c>
      <c r="S205" s="16">
        <f t="shared" si="102"/>
        <v>24.274714508016725</v>
      </c>
    </row>
    <row r="206" spans="1:39" s="5" customFormat="1" x14ac:dyDescent="0.25">
      <c r="A206" s="8">
        <f>'CSP5'!$A$170</f>
        <v>620</v>
      </c>
      <c r="B206" s="16">
        <f>C206</f>
        <v>10.470834132663658</v>
      </c>
      <c r="C206" s="5">
        <f>C106-C81</f>
        <v>10.470834132663658</v>
      </c>
      <c r="D206" s="5">
        <f t="shared" ref="D206:R206" si="103">D106-D81</f>
        <v>10.47083413266366</v>
      </c>
      <c r="E206" s="5">
        <f t="shared" si="103"/>
        <v>10.540131190205756</v>
      </c>
      <c r="F206" s="5">
        <f t="shared" si="103"/>
        <v>11.451304565695041</v>
      </c>
      <c r="G206" s="5">
        <f t="shared" si="103"/>
        <v>9.4677407275491809</v>
      </c>
      <c r="H206" s="5">
        <f t="shared" si="103"/>
        <v>5.4389554295095017</v>
      </c>
      <c r="I206" s="5">
        <f t="shared" si="103"/>
        <v>2.3597454548951466</v>
      </c>
      <c r="J206" s="5">
        <f t="shared" si="103"/>
        <v>4.9772775351157748</v>
      </c>
      <c r="K206" s="5">
        <f t="shared" si="103"/>
        <v>5.878785383880059</v>
      </c>
      <c r="L206" s="5">
        <f t="shared" si="103"/>
        <v>7.0724700193446584</v>
      </c>
      <c r="M206" s="5">
        <f t="shared" si="103"/>
        <v>12.680109862975305</v>
      </c>
      <c r="N206" s="5">
        <f t="shared" si="103"/>
        <v>22.165339508016725</v>
      </c>
      <c r="O206" s="5">
        <f t="shared" si="103"/>
        <v>22.634089508016725</v>
      </c>
      <c r="P206" s="5">
        <f t="shared" si="103"/>
        <v>23.220027508016724</v>
      </c>
      <c r="Q206" s="5">
        <f t="shared" si="103"/>
        <v>23.688777508016724</v>
      </c>
      <c r="R206" s="5">
        <f t="shared" si="103"/>
        <v>24.274714508016725</v>
      </c>
      <c r="S206" s="16">
        <f>R206</f>
        <v>24.274714508016725</v>
      </c>
    </row>
    <row r="207" spans="1:39" s="5" customFormat="1" x14ac:dyDescent="0.25">
      <c r="A207" s="8">
        <f>'CSP5'!$A$171</f>
        <v>650</v>
      </c>
      <c r="B207" s="16">
        <f t="shared" ref="B207:B224" si="104">C207</f>
        <v>9.5910692915292675</v>
      </c>
      <c r="C207" s="5">
        <f t="shared" ref="C207:R207" si="105">C107-C82</f>
        <v>9.5910692915292675</v>
      </c>
      <c r="D207" s="5">
        <f t="shared" si="105"/>
        <v>9.0051322915292662</v>
      </c>
      <c r="E207" s="5">
        <f t="shared" si="105"/>
        <v>9.0051322915292662</v>
      </c>
      <c r="F207" s="5">
        <f t="shared" si="105"/>
        <v>5.491037874145885</v>
      </c>
      <c r="G207" s="5">
        <f t="shared" si="105"/>
        <v>2.8774366389420374</v>
      </c>
      <c r="H207" s="5">
        <f t="shared" si="105"/>
        <v>4.371950702928288</v>
      </c>
      <c r="I207" s="5">
        <f t="shared" si="105"/>
        <v>3.2866537500399993</v>
      </c>
      <c r="J207" s="5">
        <f t="shared" si="105"/>
        <v>5.5983803807218884</v>
      </c>
      <c r="K207" s="5">
        <f t="shared" si="105"/>
        <v>5.9109831284859595</v>
      </c>
      <c r="L207" s="5">
        <f t="shared" si="105"/>
        <v>6.5929520906358041</v>
      </c>
      <c r="M207" s="5">
        <f t="shared" si="105"/>
        <v>8.2391259505017072</v>
      </c>
      <c r="N207" s="5">
        <f t="shared" si="105"/>
        <v>9.4110009505017072</v>
      </c>
      <c r="O207" s="5">
        <f t="shared" si="105"/>
        <v>9.8916215360526767</v>
      </c>
      <c r="P207" s="5">
        <f t="shared" si="105"/>
        <v>10.477559536052675</v>
      </c>
      <c r="Q207" s="5">
        <f t="shared" si="105"/>
        <v>10.946309536052675</v>
      </c>
      <c r="R207" s="5">
        <f t="shared" si="105"/>
        <v>11.532246536052677</v>
      </c>
      <c r="S207" s="16">
        <f t="shared" ref="S207:S224" si="106">R207</f>
        <v>11.532246536052677</v>
      </c>
    </row>
    <row r="208" spans="1:39" s="5" customFormat="1" x14ac:dyDescent="0.25">
      <c r="A208" s="8">
        <f>'CSP5'!$A$172</f>
        <v>800</v>
      </c>
      <c r="B208" s="16">
        <f t="shared" si="104"/>
        <v>9.4168703695594473</v>
      </c>
      <c r="C208" s="5">
        <f t="shared" ref="C208:R208" si="107">C108-C83</f>
        <v>9.4168703695594473</v>
      </c>
      <c r="D208" s="5">
        <f t="shared" si="107"/>
        <v>9.4884413546565618</v>
      </c>
      <c r="E208" s="5">
        <f t="shared" si="107"/>
        <v>9.3964840167540711</v>
      </c>
      <c r="F208" s="5">
        <f t="shared" si="107"/>
        <v>6.2851431980166117</v>
      </c>
      <c r="G208" s="5">
        <f t="shared" si="107"/>
        <v>3.1564424152212216</v>
      </c>
      <c r="H208" s="5">
        <f t="shared" si="107"/>
        <v>3.4264385377456166</v>
      </c>
      <c r="I208" s="5">
        <f t="shared" si="107"/>
        <v>2.3484455185046151</v>
      </c>
      <c r="J208" s="5">
        <f t="shared" si="107"/>
        <v>5.4043786599398453</v>
      </c>
      <c r="K208" s="5">
        <f t="shared" si="107"/>
        <v>6.8183967198698427</v>
      </c>
      <c r="L208" s="5">
        <f t="shared" si="107"/>
        <v>6.7592128922919255</v>
      </c>
      <c r="M208" s="5">
        <f t="shared" si="107"/>
        <v>7.3682463072049691</v>
      </c>
      <c r="N208" s="5">
        <f t="shared" si="107"/>
        <v>7.7403967343773017</v>
      </c>
      <c r="O208" s="5">
        <f t="shared" si="107"/>
        <v>8.0127645148064417</v>
      </c>
      <c r="P208" s="5">
        <f t="shared" si="107"/>
        <v>8.2489937589223246</v>
      </c>
      <c r="Q208" s="5">
        <f t="shared" si="107"/>
        <v>8.4846150541477527</v>
      </c>
      <c r="R208" s="5">
        <f t="shared" si="107"/>
        <v>8.6036866957081592</v>
      </c>
      <c r="S208" s="16">
        <f t="shared" si="106"/>
        <v>8.6036866957081592</v>
      </c>
    </row>
    <row r="209" spans="1:19" s="5" customFormat="1" x14ac:dyDescent="0.25">
      <c r="A209" s="8">
        <f>'CSP5'!$A$173</f>
        <v>1000</v>
      </c>
      <c r="B209" s="16">
        <f t="shared" si="104"/>
        <v>12.679927556678845</v>
      </c>
      <c r="C209" s="5">
        <f t="shared" ref="C209:R209" si="108">C109-C84</f>
        <v>12.679927556678845</v>
      </c>
      <c r="D209" s="5">
        <f t="shared" si="108"/>
        <v>12.421446736922416</v>
      </c>
      <c r="E209" s="5">
        <f t="shared" si="108"/>
        <v>11.927260252631447</v>
      </c>
      <c r="F209" s="5">
        <f t="shared" si="108"/>
        <v>10.98170397555722</v>
      </c>
      <c r="G209" s="5">
        <f t="shared" si="108"/>
        <v>6.0943282175788589</v>
      </c>
      <c r="H209" s="5">
        <f t="shared" si="108"/>
        <v>4.291957122807454</v>
      </c>
      <c r="I209" s="5">
        <f t="shared" si="108"/>
        <v>2.9593474854040052</v>
      </c>
      <c r="J209" s="5">
        <f t="shared" si="108"/>
        <v>6.6010182020297528</v>
      </c>
      <c r="K209" s="5">
        <f t="shared" si="108"/>
        <v>9.4160427510417986</v>
      </c>
      <c r="L209" s="5">
        <f t="shared" si="108"/>
        <v>9.1706395376296399</v>
      </c>
      <c r="M209" s="5">
        <f t="shared" si="108"/>
        <v>8.2400795846969164</v>
      </c>
      <c r="N209" s="5">
        <f t="shared" si="108"/>
        <v>7.5426742179474768</v>
      </c>
      <c r="O209" s="5">
        <f t="shared" si="108"/>
        <v>7.4113826918141443</v>
      </c>
      <c r="P209" s="5">
        <f t="shared" si="108"/>
        <v>7.1786924235707303</v>
      </c>
      <c r="Q209" s="5">
        <f t="shared" si="108"/>
        <v>6.7116271553273155</v>
      </c>
      <c r="R209" s="5">
        <f t="shared" si="108"/>
        <v>6.3617498870839029</v>
      </c>
      <c r="S209" s="16">
        <f t="shared" si="106"/>
        <v>6.3617498870839029</v>
      </c>
    </row>
    <row r="210" spans="1:19" s="5" customFormat="1" x14ac:dyDescent="0.25">
      <c r="A210" s="8">
        <f>'CSP5'!$A$174</f>
        <v>1200</v>
      </c>
      <c r="B210" s="16">
        <f t="shared" si="104"/>
        <v>17.49482270582871</v>
      </c>
      <c r="C210" s="5">
        <f t="shared" ref="C210:R210" si="109">C110-C85</f>
        <v>17.49482270582871</v>
      </c>
      <c r="D210" s="5">
        <f t="shared" si="109"/>
        <v>17.13859730992522</v>
      </c>
      <c r="E210" s="5">
        <f t="shared" si="109"/>
        <v>16.400379450825685</v>
      </c>
      <c r="F210" s="5">
        <f t="shared" si="109"/>
        <v>14.720210558678502</v>
      </c>
      <c r="G210" s="5">
        <f t="shared" si="109"/>
        <v>9.2064848007638567</v>
      </c>
      <c r="H210" s="5">
        <f t="shared" si="109"/>
        <v>7.3079072668370992</v>
      </c>
      <c r="I210" s="5">
        <f t="shared" si="109"/>
        <v>6.165676966590059</v>
      </c>
      <c r="J210" s="5">
        <f t="shared" si="109"/>
        <v>9.5418350690993119</v>
      </c>
      <c r="K210" s="5">
        <f t="shared" si="109"/>
        <v>12.445130020736434</v>
      </c>
      <c r="L210" s="5">
        <f t="shared" si="109"/>
        <v>11.892673234637224</v>
      </c>
      <c r="M210" s="5">
        <f t="shared" si="109"/>
        <v>11.217475366706697</v>
      </c>
      <c r="N210" s="5">
        <f t="shared" si="109"/>
        <v>17.793598357960096</v>
      </c>
      <c r="O210" s="5">
        <f t="shared" si="109"/>
        <v>17.573527498776169</v>
      </c>
      <c r="P210" s="5">
        <f t="shared" si="109"/>
        <v>23.31571449877617</v>
      </c>
      <c r="Q210" s="5">
        <f t="shared" si="109"/>
        <v>23.212150490029572</v>
      </c>
      <c r="R210" s="5">
        <f t="shared" si="109"/>
        <v>22.977775490029572</v>
      </c>
      <c r="S210" s="16">
        <f t="shared" si="106"/>
        <v>22.977775490029572</v>
      </c>
    </row>
    <row r="211" spans="1:19" s="5" customFormat="1" x14ac:dyDescent="0.25">
      <c r="A211" s="8">
        <f>'CSP5'!$A$175</f>
        <v>1400</v>
      </c>
      <c r="B211" s="16">
        <f t="shared" si="104"/>
        <v>17.280567899980728</v>
      </c>
      <c r="C211" s="5">
        <f t="shared" ref="C211:R211" si="110">C111-C86</f>
        <v>17.280567899980728</v>
      </c>
      <c r="D211" s="5">
        <f t="shared" si="110"/>
        <v>17.070865523190449</v>
      </c>
      <c r="E211" s="5">
        <f t="shared" si="110"/>
        <v>16.81445233866749</v>
      </c>
      <c r="F211" s="5">
        <f t="shared" si="110"/>
        <v>17.59106561143518</v>
      </c>
      <c r="G211" s="5">
        <f t="shared" si="110"/>
        <v>13.378547257870114</v>
      </c>
      <c r="H211" s="5">
        <f t="shared" si="110"/>
        <v>11.40187936772009</v>
      </c>
      <c r="I211" s="5">
        <f t="shared" si="110"/>
        <v>10.839132349526228</v>
      </c>
      <c r="J211" s="5">
        <f t="shared" si="110"/>
        <v>16.263065742776639</v>
      </c>
      <c r="K211" s="5">
        <f t="shared" si="110"/>
        <v>15.806148246896068</v>
      </c>
      <c r="L211" s="5">
        <f t="shared" si="110"/>
        <v>15.580713935501189</v>
      </c>
      <c r="M211" s="5">
        <f t="shared" si="110"/>
        <v>15.593192116065937</v>
      </c>
      <c r="N211" s="5">
        <f t="shared" si="110"/>
        <v>25.359870179094145</v>
      </c>
      <c r="O211" s="5">
        <f t="shared" si="110"/>
        <v>39.259628378896295</v>
      </c>
      <c r="P211" s="5">
        <f t="shared" si="110"/>
        <v>39.212580656857341</v>
      </c>
      <c r="Q211" s="5">
        <f t="shared" si="110"/>
        <v>39.140898377215613</v>
      </c>
      <c r="R211" s="5">
        <f t="shared" si="110"/>
        <v>39.037803414738526</v>
      </c>
      <c r="S211" s="16">
        <f t="shared" si="106"/>
        <v>39.037803414738526</v>
      </c>
    </row>
    <row r="212" spans="1:19" s="5" customFormat="1" x14ac:dyDescent="0.25">
      <c r="A212" s="8">
        <f>'CSP5'!$A$176</f>
        <v>1550</v>
      </c>
      <c r="B212" s="16">
        <f t="shared" si="104"/>
        <v>17.14781390222236</v>
      </c>
      <c r="C212" s="5">
        <f t="shared" ref="C212:R212" si="111">C112-C87</f>
        <v>17.14781390222236</v>
      </c>
      <c r="D212" s="5">
        <f t="shared" si="111"/>
        <v>16.972130384389761</v>
      </c>
      <c r="E212" s="5">
        <f t="shared" si="111"/>
        <v>16.037016494040859</v>
      </c>
      <c r="F212" s="5">
        <f t="shared" si="111"/>
        <v>16.496963050917518</v>
      </c>
      <c r="G212" s="5">
        <f t="shared" si="111"/>
        <v>13.030108817465733</v>
      </c>
      <c r="H212" s="5">
        <f t="shared" si="111"/>
        <v>16.928571640687288</v>
      </c>
      <c r="I212" s="5">
        <f t="shared" si="111"/>
        <v>18.592411325392916</v>
      </c>
      <c r="J212" s="5">
        <f t="shared" si="111"/>
        <v>19.830489017572489</v>
      </c>
      <c r="K212" s="5">
        <f t="shared" si="111"/>
        <v>19.496190254154438</v>
      </c>
      <c r="L212" s="5">
        <f t="shared" si="111"/>
        <v>19.611883142670123</v>
      </c>
      <c r="M212" s="5">
        <f t="shared" si="111"/>
        <v>22.826661799965624</v>
      </c>
      <c r="N212" s="5">
        <f t="shared" si="111"/>
        <v>39.211236735394245</v>
      </c>
      <c r="O212" s="5">
        <f t="shared" si="111"/>
        <v>39.201822678064033</v>
      </c>
      <c r="P212" s="5">
        <f t="shared" si="111"/>
        <v>39.138319134402337</v>
      </c>
      <c r="Q212" s="5">
        <f t="shared" si="111"/>
        <v>39.081667289888593</v>
      </c>
      <c r="R212" s="5">
        <f t="shared" si="111"/>
        <v>39.114501895502229</v>
      </c>
      <c r="S212" s="16">
        <f t="shared" si="106"/>
        <v>39.114501895502229</v>
      </c>
    </row>
    <row r="213" spans="1:19" s="5" customFormat="1" x14ac:dyDescent="0.25">
      <c r="A213" s="8">
        <f>'CSP5'!$A$177</f>
        <v>1700</v>
      </c>
      <c r="B213" s="16">
        <f t="shared" si="104"/>
        <v>17.066914498861664</v>
      </c>
      <c r="C213" s="5">
        <f t="shared" ref="C213:R213" si="112">C113-C88</f>
        <v>17.066914498861664</v>
      </c>
      <c r="D213" s="5">
        <f t="shared" si="112"/>
        <v>16.937995521756989</v>
      </c>
      <c r="E213" s="5">
        <f t="shared" si="112"/>
        <v>17.698503581672306</v>
      </c>
      <c r="F213" s="5">
        <f t="shared" si="112"/>
        <v>18.998976323342628</v>
      </c>
      <c r="G213" s="5">
        <f t="shared" si="112"/>
        <v>19.242331095130318</v>
      </c>
      <c r="H213" s="5">
        <f t="shared" si="112"/>
        <v>22.479237747235043</v>
      </c>
      <c r="I213" s="5">
        <f t="shared" si="112"/>
        <v>24.889420785003992</v>
      </c>
      <c r="J213" s="5">
        <f t="shared" si="112"/>
        <v>28.940716390967388</v>
      </c>
      <c r="K213" s="5">
        <f t="shared" si="112"/>
        <v>30.786380073554284</v>
      </c>
      <c r="L213" s="5">
        <f t="shared" si="112"/>
        <v>31.8733582106934</v>
      </c>
      <c r="M213" s="5">
        <f t="shared" si="112"/>
        <v>35.842534299106056</v>
      </c>
      <c r="N213" s="5">
        <f t="shared" si="112"/>
        <v>38.93876729425417</v>
      </c>
      <c r="O213" s="5">
        <f t="shared" si="112"/>
        <v>38.74640784455876</v>
      </c>
      <c r="P213" s="5">
        <f t="shared" si="112"/>
        <v>38.71696638286695</v>
      </c>
      <c r="Q213" s="5">
        <f t="shared" si="112"/>
        <v>38.818934954826538</v>
      </c>
      <c r="R213" s="5">
        <f t="shared" si="112"/>
        <v>38.868072164976866</v>
      </c>
      <c r="S213" s="16">
        <f t="shared" si="106"/>
        <v>38.868072164976866</v>
      </c>
    </row>
    <row r="214" spans="1:19" s="5" customFormat="1" x14ac:dyDescent="0.25">
      <c r="A214" s="8">
        <f>'CSP5'!$A$178</f>
        <v>1800</v>
      </c>
      <c r="B214" s="16">
        <f t="shared" si="104"/>
        <v>17.037383873507839</v>
      </c>
      <c r="C214" s="5">
        <f t="shared" ref="C214:R214" si="113">C114-C89</f>
        <v>17.037383873507839</v>
      </c>
      <c r="D214" s="5">
        <f t="shared" si="113"/>
        <v>16.928296284691729</v>
      </c>
      <c r="E214" s="5">
        <f t="shared" si="113"/>
        <v>17.647805738866847</v>
      </c>
      <c r="F214" s="5">
        <f t="shared" si="113"/>
        <v>19.244114281040893</v>
      </c>
      <c r="G214" s="5">
        <f t="shared" si="113"/>
        <v>24.574906448255536</v>
      </c>
      <c r="H214" s="5">
        <f t="shared" si="113"/>
        <v>26.798691091449786</v>
      </c>
      <c r="I214" s="5">
        <f t="shared" si="113"/>
        <v>31.519166042643167</v>
      </c>
      <c r="J214" s="5">
        <f t="shared" si="113"/>
        <v>35.486715185674285</v>
      </c>
      <c r="K214" s="5">
        <f t="shared" si="113"/>
        <v>35.986019290351692</v>
      </c>
      <c r="L214" s="5">
        <f t="shared" si="113"/>
        <v>38.426160005747342</v>
      </c>
      <c r="M214" s="5">
        <f t="shared" si="113"/>
        <v>38.819167151542899</v>
      </c>
      <c r="N214" s="5">
        <f t="shared" si="113"/>
        <v>38.438093135586946</v>
      </c>
      <c r="O214" s="5">
        <f t="shared" si="113"/>
        <v>38.771895871330948</v>
      </c>
      <c r="P214" s="5">
        <f t="shared" si="113"/>
        <v>38.815625966422971</v>
      </c>
      <c r="Q214" s="5">
        <f t="shared" si="113"/>
        <v>38.957482128550737</v>
      </c>
      <c r="R214" s="5">
        <f t="shared" si="113"/>
        <v>39.001212223642753</v>
      </c>
      <c r="S214" s="16">
        <f t="shared" si="106"/>
        <v>39.001212223642753</v>
      </c>
    </row>
    <row r="215" spans="1:19" s="5" customFormat="1" x14ac:dyDescent="0.25">
      <c r="A215" s="8">
        <f>'CSP5'!$A$179</f>
        <v>2000</v>
      </c>
      <c r="B215" s="16">
        <f t="shared" si="104"/>
        <v>14.428637181785007</v>
      </c>
      <c r="C215" s="5">
        <f t="shared" ref="C215:R215" si="114">C115-C90</f>
        <v>14.428637181785007</v>
      </c>
      <c r="D215" s="5">
        <f t="shared" si="114"/>
        <v>15.927656905559447</v>
      </c>
      <c r="E215" s="5">
        <f t="shared" si="114"/>
        <v>19.512409069067218</v>
      </c>
      <c r="F215" s="5">
        <f t="shared" si="114"/>
        <v>21.273634630946258</v>
      </c>
      <c r="G215" s="5">
        <f t="shared" si="114"/>
        <v>27.038083770842153</v>
      </c>
      <c r="H215" s="5">
        <f t="shared" si="114"/>
        <v>27.780453353813947</v>
      </c>
      <c r="I215" s="5">
        <f t="shared" si="114"/>
        <v>36.641518041478619</v>
      </c>
      <c r="J215" s="5">
        <f t="shared" si="114"/>
        <v>40.630694396524255</v>
      </c>
      <c r="K215" s="5">
        <f t="shared" si="114"/>
        <v>40.122136471093569</v>
      </c>
      <c r="L215" s="5">
        <f t="shared" si="114"/>
        <v>37.834152263177216</v>
      </c>
      <c r="M215" s="5">
        <f t="shared" si="114"/>
        <v>40.734282983147907</v>
      </c>
      <c r="N215" s="5">
        <f t="shared" si="114"/>
        <v>42.809615614578817</v>
      </c>
      <c r="O215" s="5">
        <f t="shared" si="114"/>
        <v>43.745094686716932</v>
      </c>
      <c r="P215" s="5">
        <f t="shared" si="114"/>
        <v>45.111329323493379</v>
      </c>
      <c r="Q215" s="5">
        <f t="shared" si="114"/>
        <v>46.995226711586945</v>
      </c>
      <c r="R215" s="5">
        <f t="shared" si="114"/>
        <v>48.518559465753732</v>
      </c>
      <c r="S215" s="16">
        <f t="shared" si="106"/>
        <v>48.518559465753732</v>
      </c>
    </row>
    <row r="216" spans="1:19" s="5" customFormat="1" x14ac:dyDescent="0.25">
      <c r="A216" s="8">
        <f>'CSP5'!$A$180</f>
        <v>2200</v>
      </c>
      <c r="B216" s="16">
        <f t="shared" si="104"/>
        <v>13.829530586077153</v>
      </c>
      <c r="C216" s="5">
        <f t="shared" ref="C216:R216" si="115">C116-C91</f>
        <v>13.829530586077153</v>
      </c>
      <c r="D216" s="5">
        <f t="shared" si="115"/>
        <v>14.616703704212647</v>
      </c>
      <c r="E216" s="5">
        <f t="shared" si="115"/>
        <v>16.727573670259677</v>
      </c>
      <c r="F216" s="5">
        <f t="shared" si="115"/>
        <v>16.791772291687934</v>
      </c>
      <c r="G216" s="5">
        <f t="shared" si="115"/>
        <v>22.08210679308019</v>
      </c>
      <c r="H216" s="5">
        <f t="shared" si="115"/>
        <v>32.796905719732905</v>
      </c>
      <c r="I216" s="5">
        <f t="shared" si="115"/>
        <v>36.215173933376185</v>
      </c>
      <c r="J216" s="5">
        <f t="shared" si="115"/>
        <v>44.817768684068241</v>
      </c>
      <c r="K216" s="5">
        <f t="shared" si="115"/>
        <v>43.119413815972734</v>
      </c>
      <c r="L216" s="5">
        <f t="shared" si="115"/>
        <v>42.668508023801856</v>
      </c>
      <c r="M216" s="5">
        <f t="shared" si="115"/>
        <v>43.034318278520104</v>
      </c>
      <c r="N216" s="5">
        <f t="shared" si="115"/>
        <v>42.043422145180294</v>
      </c>
      <c r="O216" s="5">
        <f t="shared" si="115"/>
        <v>42.927715948768899</v>
      </c>
      <c r="P216" s="5">
        <f t="shared" si="115"/>
        <v>43.613889014202634</v>
      </c>
      <c r="Q216" s="5">
        <f t="shared" si="115"/>
        <v>45.129992066941249</v>
      </c>
      <c r="R216" s="5">
        <f t="shared" si="115"/>
        <v>45.81332474942657</v>
      </c>
      <c r="S216" s="16">
        <f t="shared" si="106"/>
        <v>45.81332474942657</v>
      </c>
    </row>
    <row r="217" spans="1:19" s="5" customFormat="1" x14ac:dyDescent="0.25">
      <c r="A217" s="8">
        <f>'CSP5'!$A$181</f>
        <v>2400</v>
      </c>
      <c r="B217" s="16">
        <f t="shared" si="104"/>
        <v>13.168900485961725</v>
      </c>
      <c r="C217" s="5">
        <f t="shared" ref="C217:R217" si="116">C117-C92</f>
        <v>13.168900485961725</v>
      </c>
      <c r="D217" s="5">
        <f t="shared" si="116"/>
        <v>11.539279767507709</v>
      </c>
      <c r="E217" s="5">
        <f t="shared" si="116"/>
        <v>8.5520597617598693</v>
      </c>
      <c r="F217" s="5">
        <f t="shared" si="116"/>
        <v>7.838276502246396</v>
      </c>
      <c r="G217" s="5">
        <f t="shared" si="116"/>
        <v>16.853830148201169</v>
      </c>
      <c r="H217" s="5">
        <f t="shared" si="116"/>
        <v>26.777286354036519</v>
      </c>
      <c r="I217" s="5">
        <f t="shared" si="116"/>
        <v>34.795134619253901</v>
      </c>
      <c r="J217" s="5">
        <f t="shared" si="116"/>
        <v>41.357377427636493</v>
      </c>
      <c r="K217" s="5">
        <f t="shared" si="116"/>
        <v>41.092760903196847</v>
      </c>
      <c r="L217" s="5">
        <f t="shared" si="116"/>
        <v>41.286158961071031</v>
      </c>
      <c r="M217" s="5">
        <f t="shared" si="116"/>
        <v>42.729841595718938</v>
      </c>
      <c r="N217" s="5">
        <f t="shared" si="116"/>
        <v>41.387491837874663</v>
      </c>
      <c r="O217" s="5">
        <f t="shared" si="116"/>
        <v>42.745703929180188</v>
      </c>
      <c r="P217" s="5">
        <f t="shared" si="116"/>
        <v>43.808588184525441</v>
      </c>
      <c r="Q217" s="5">
        <f t="shared" si="116"/>
        <v>45.287585590608899</v>
      </c>
      <c r="R217" s="5">
        <f t="shared" si="116"/>
        <v>46.216259983533597</v>
      </c>
      <c r="S217" s="16">
        <f t="shared" si="106"/>
        <v>46.216259983533597</v>
      </c>
    </row>
    <row r="218" spans="1:19" s="5" customFormat="1" x14ac:dyDescent="0.25">
      <c r="A218" s="8">
        <f>'CSP5'!$A$182</f>
        <v>2600</v>
      </c>
      <c r="B218" s="16">
        <f t="shared" si="104"/>
        <v>11.922212485961724</v>
      </c>
      <c r="C218" s="5">
        <f t="shared" ref="C218:R218" si="117">C118-C93</f>
        <v>11.922212485961724</v>
      </c>
      <c r="D218" s="5">
        <f t="shared" si="117"/>
        <v>10.323354379210301</v>
      </c>
      <c r="E218" s="5">
        <f t="shared" si="117"/>
        <v>7.5024015607131496</v>
      </c>
      <c r="F218" s="5">
        <f t="shared" si="117"/>
        <v>7.3245424156267491</v>
      </c>
      <c r="G218" s="5">
        <f t="shared" si="117"/>
        <v>14.275598135679402</v>
      </c>
      <c r="H218" s="5">
        <f t="shared" si="117"/>
        <v>26.299391558900943</v>
      </c>
      <c r="I218" s="5">
        <f t="shared" si="117"/>
        <v>34.183700628174513</v>
      </c>
      <c r="J218" s="5">
        <f t="shared" si="117"/>
        <v>41.50480409251626</v>
      </c>
      <c r="K218" s="5">
        <f t="shared" si="117"/>
        <v>41.10073522216355</v>
      </c>
      <c r="L218" s="5">
        <f t="shared" si="117"/>
        <v>41.955104255976018</v>
      </c>
      <c r="M218" s="5">
        <f t="shared" si="117"/>
        <v>43.572519482013881</v>
      </c>
      <c r="N218" s="5">
        <f t="shared" si="117"/>
        <v>42.76450327896756</v>
      </c>
      <c r="O218" s="5">
        <f t="shared" si="117"/>
        <v>46.119894092152315</v>
      </c>
      <c r="P218" s="5">
        <f t="shared" si="117"/>
        <v>48.01901552892091</v>
      </c>
      <c r="Q218" s="5">
        <f t="shared" si="117"/>
        <v>50.669043685386946</v>
      </c>
      <c r="R218" s="5">
        <f t="shared" si="117"/>
        <v>51.908402931026949</v>
      </c>
      <c r="S218" s="16">
        <f t="shared" si="106"/>
        <v>51.908402931026949</v>
      </c>
    </row>
    <row r="219" spans="1:19" s="5" customFormat="1" x14ac:dyDescent="0.25">
      <c r="A219" s="8">
        <f>'CSP5'!$A$183</f>
        <v>2800</v>
      </c>
      <c r="B219" s="16">
        <f t="shared" si="104"/>
        <v>11.730212485961724</v>
      </c>
      <c r="C219" s="5">
        <f t="shared" ref="C219:R219" si="118">C119-C94</f>
        <v>11.730212485961724</v>
      </c>
      <c r="D219" s="5">
        <f t="shared" si="118"/>
        <v>8.5968826273040602</v>
      </c>
      <c r="E219" s="5">
        <f t="shared" si="118"/>
        <v>6.4910930467589933</v>
      </c>
      <c r="F219" s="5">
        <f t="shared" si="118"/>
        <v>7.9084193126548445</v>
      </c>
      <c r="G219" s="5">
        <f t="shared" si="118"/>
        <v>13.581350746797739</v>
      </c>
      <c r="H219" s="5">
        <f t="shared" si="118"/>
        <v>26.795004538206207</v>
      </c>
      <c r="I219" s="5">
        <f t="shared" si="118"/>
        <v>33.819665438469052</v>
      </c>
      <c r="J219" s="5">
        <f t="shared" si="118"/>
        <v>40.654786202783775</v>
      </c>
      <c r="K219" s="5">
        <f t="shared" si="118"/>
        <v>43.148914760705708</v>
      </c>
      <c r="L219" s="5">
        <f t="shared" si="118"/>
        <v>43.411441892098757</v>
      </c>
      <c r="M219" s="5">
        <f t="shared" si="118"/>
        <v>44.552100140502681</v>
      </c>
      <c r="N219" s="5">
        <f t="shared" si="118"/>
        <v>44.312720730597199</v>
      </c>
      <c r="O219" s="5">
        <f t="shared" si="118"/>
        <v>46.656470730597199</v>
      </c>
      <c r="P219" s="5">
        <f t="shared" si="118"/>
        <v>49.547127987986947</v>
      </c>
      <c r="Q219" s="5">
        <f t="shared" si="118"/>
        <v>52.122767104306945</v>
      </c>
      <c r="R219" s="5">
        <f t="shared" si="118"/>
        <v>52.359627987986947</v>
      </c>
      <c r="S219" s="16">
        <f t="shared" si="106"/>
        <v>52.359627987986947</v>
      </c>
    </row>
    <row r="220" spans="1:19" s="5" customFormat="1" x14ac:dyDescent="0.25">
      <c r="A220" s="8">
        <f>'CSP5'!$A$184</f>
        <v>2900</v>
      </c>
      <c r="B220" s="16">
        <f t="shared" si="104"/>
        <v>6.870566375793195</v>
      </c>
      <c r="C220" s="5">
        <f t="shared" ref="C220:R220" si="119">C120-C95</f>
        <v>6.870566375793195</v>
      </c>
      <c r="D220" s="5">
        <f t="shared" si="119"/>
        <v>6.9909004025002197</v>
      </c>
      <c r="E220" s="5">
        <f t="shared" si="119"/>
        <v>6.586330213763004</v>
      </c>
      <c r="F220" s="5">
        <f t="shared" si="119"/>
        <v>10.588006615023655</v>
      </c>
      <c r="G220" s="5">
        <f t="shared" si="119"/>
        <v>13.190293289876218</v>
      </c>
      <c r="H220" s="5">
        <f t="shared" si="119"/>
        <v>21.834047081642975</v>
      </c>
      <c r="I220" s="5">
        <f t="shared" si="119"/>
        <v>32.516042514701311</v>
      </c>
      <c r="J220" s="5">
        <f t="shared" si="119"/>
        <v>35.375773913210352</v>
      </c>
      <c r="K220" s="5">
        <f t="shared" si="119"/>
        <v>41.796489629930775</v>
      </c>
      <c r="L220" s="5">
        <f t="shared" si="119"/>
        <v>42.010462080939078</v>
      </c>
      <c r="M220" s="5">
        <f t="shared" si="119"/>
        <v>44.78794058420268</v>
      </c>
      <c r="N220" s="5">
        <f t="shared" si="119"/>
        <v>45.880701139286948</v>
      </c>
      <c r="O220" s="5">
        <f t="shared" si="119"/>
        <v>48.458826139286948</v>
      </c>
      <c r="P220" s="5">
        <f t="shared" si="119"/>
        <v>51.819274529126943</v>
      </c>
      <c r="Q220" s="5">
        <f t="shared" si="119"/>
        <v>54.319811724046943</v>
      </c>
      <c r="R220" s="5">
        <f t="shared" si="119"/>
        <v>54.554186724046943</v>
      </c>
      <c r="S220" s="16">
        <f t="shared" si="106"/>
        <v>54.554186724046943</v>
      </c>
    </row>
    <row r="221" spans="1:19" s="5" customFormat="1" x14ac:dyDescent="0.25">
      <c r="A221" s="8">
        <f>'CSP5'!$A$185</f>
        <v>3000</v>
      </c>
      <c r="B221" s="16">
        <f t="shared" si="104"/>
        <v>7.8702952656246667</v>
      </c>
      <c r="C221" s="5">
        <f t="shared" ref="C221:R221" si="120">C121-C96</f>
        <v>7.8702952656246667</v>
      </c>
      <c r="D221" s="5">
        <f t="shared" si="120"/>
        <v>7.8261076885782668</v>
      </c>
      <c r="E221" s="5">
        <f t="shared" si="120"/>
        <v>8.8171084586691464</v>
      </c>
      <c r="F221" s="5">
        <f t="shared" si="120"/>
        <v>7.6264422349387928</v>
      </c>
      <c r="G221" s="5">
        <f t="shared" si="120"/>
        <v>8.015393502668287</v>
      </c>
      <c r="H221" s="5">
        <f t="shared" si="120"/>
        <v>15.879645102961724</v>
      </c>
      <c r="I221" s="5">
        <f t="shared" si="120"/>
        <v>27.946738078161726</v>
      </c>
      <c r="J221" s="5">
        <f t="shared" si="120"/>
        <v>34.731921161961722</v>
      </c>
      <c r="K221" s="5">
        <f t="shared" si="120"/>
        <v>38.957755584449885</v>
      </c>
      <c r="L221" s="5">
        <f t="shared" si="120"/>
        <v>39.723938123449884</v>
      </c>
      <c r="M221" s="5">
        <f t="shared" si="120"/>
        <v>41.718863841902682</v>
      </c>
      <c r="N221" s="5">
        <f t="shared" si="120"/>
        <v>46.207576368586942</v>
      </c>
      <c r="O221" s="5">
        <f t="shared" si="120"/>
        <v>48.199763368586943</v>
      </c>
      <c r="P221" s="5">
        <f t="shared" si="120"/>
        <v>50.426326368586942</v>
      </c>
      <c r="Q221" s="5">
        <f t="shared" si="120"/>
        <v>55.585062396986949</v>
      </c>
      <c r="R221" s="5">
        <f t="shared" si="120"/>
        <v>55.930918343786942</v>
      </c>
      <c r="S221" s="16">
        <f t="shared" si="106"/>
        <v>55.930918343786942</v>
      </c>
    </row>
    <row r="222" spans="1:19" s="5" customFormat="1" x14ac:dyDescent="0.25">
      <c r="A222" s="8">
        <f>'CSP5'!$A$186</f>
        <v>3200</v>
      </c>
      <c r="B222" s="16">
        <f t="shared" si="104"/>
        <v>13.654858265624668</v>
      </c>
      <c r="C222" s="5">
        <f t="shared" ref="C222:R222" si="121">C122-C97</f>
        <v>13.654858265624668</v>
      </c>
      <c r="D222" s="5">
        <f t="shared" si="121"/>
        <v>10.748741347078404</v>
      </c>
      <c r="E222" s="5">
        <f t="shared" si="121"/>
        <v>9.8053684357107258</v>
      </c>
      <c r="F222" s="5">
        <f t="shared" si="121"/>
        <v>8.7506804357107235</v>
      </c>
      <c r="G222" s="5">
        <f t="shared" si="121"/>
        <v>7.8687469807678347</v>
      </c>
      <c r="H222" s="5">
        <f t="shared" si="121"/>
        <v>10.645721598424664</v>
      </c>
      <c r="I222" s="5">
        <f t="shared" si="121"/>
        <v>17.676971598424668</v>
      </c>
      <c r="J222" s="5">
        <f t="shared" si="121"/>
        <v>27.360805006944567</v>
      </c>
      <c r="K222" s="5">
        <f t="shared" si="121"/>
        <v>33.213706604976416</v>
      </c>
      <c r="L222" s="5">
        <f t="shared" si="121"/>
        <v>32.71553997604989</v>
      </c>
      <c r="M222" s="5">
        <f t="shared" si="121"/>
        <v>29.18932486370268</v>
      </c>
      <c r="N222" s="5">
        <f t="shared" si="121"/>
        <v>32.805631084386945</v>
      </c>
      <c r="O222" s="5">
        <f t="shared" si="121"/>
        <v>33.274382084386943</v>
      </c>
      <c r="P222" s="5">
        <f t="shared" si="121"/>
        <v>33.743132084386943</v>
      </c>
      <c r="Q222" s="5">
        <f t="shared" si="121"/>
        <v>37.782085418786949</v>
      </c>
      <c r="R222" s="5">
        <f t="shared" si="121"/>
        <v>40.71177241878695</v>
      </c>
      <c r="S222" s="16">
        <f t="shared" si="106"/>
        <v>40.71177241878695</v>
      </c>
    </row>
    <row r="223" spans="1:19" s="5" customFormat="1" x14ac:dyDescent="0.25">
      <c r="A223" s="8">
        <f>'CSP5'!$A$187</f>
        <v>3300</v>
      </c>
      <c r="B223" s="16">
        <f t="shared" si="104"/>
        <v>13.558858265624668</v>
      </c>
      <c r="C223" s="5">
        <f t="shared" ref="C223:R223" si="122">C123-C98</f>
        <v>13.558858265624668</v>
      </c>
      <c r="D223" s="5">
        <f t="shared" si="122"/>
        <v>10.620518974623838</v>
      </c>
      <c r="E223" s="5">
        <f t="shared" si="122"/>
        <v>9.6678698892034696</v>
      </c>
      <c r="F223" s="5">
        <f t="shared" si="122"/>
        <v>8.6259366285259063</v>
      </c>
      <c r="G223" s="5">
        <f t="shared" si="122"/>
        <v>7.7393933675751123</v>
      </c>
      <c r="H223" s="5">
        <f t="shared" si="122"/>
        <v>9.5557286664104559</v>
      </c>
      <c r="I223" s="5">
        <f t="shared" si="122"/>
        <v>16.469790666410461</v>
      </c>
      <c r="J223" s="5">
        <f t="shared" si="122"/>
        <v>26.036641409330379</v>
      </c>
      <c r="K223" s="5">
        <f t="shared" si="122"/>
        <v>32.999012560962221</v>
      </c>
      <c r="L223" s="5">
        <f t="shared" si="122"/>
        <v>27.813345932035681</v>
      </c>
      <c r="M223" s="5">
        <f t="shared" si="122"/>
        <v>28.982252597288472</v>
      </c>
      <c r="N223" s="5">
        <f t="shared" si="122"/>
        <v>29.020326152372739</v>
      </c>
      <c r="O223" s="5">
        <f t="shared" si="122"/>
        <v>33.26176775158693</v>
      </c>
      <c r="P223" s="5">
        <f t="shared" si="122"/>
        <v>33.26176775158693</v>
      </c>
      <c r="Q223" s="5">
        <f t="shared" si="122"/>
        <v>35.839891751586926</v>
      </c>
      <c r="R223" s="5">
        <f t="shared" si="122"/>
        <v>37.363329751586861</v>
      </c>
      <c r="S223" s="16">
        <f t="shared" si="106"/>
        <v>37.363329751586861</v>
      </c>
    </row>
    <row r="224" spans="1:19" s="5" customFormat="1" x14ac:dyDescent="0.25">
      <c r="A224" s="8">
        <f>'CSP5'!$A$188</f>
        <v>3500</v>
      </c>
      <c r="B224" s="16">
        <f t="shared" si="104"/>
        <v>13.366858265624668</v>
      </c>
      <c r="C224" s="5">
        <f t="shared" ref="C224:R224" si="123">C124-C99</f>
        <v>13.366858265624668</v>
      </c>
      <c r="D224" s="5">
        <f t="shared" si="123"/>
        <v>10.364074229714641</v>
      </c>
      <c r="E224" s="5">
        <f t="shared" si="123"/>
        <v>9.1680404399440079</v>
      </c>
      <c r="F224" s="5">
        <f t="shared" si="123"/>
        <v>8.0852136954878873</v>
      </c>
      <c r="G224" s="5">
        <f t="shared" si="123"/>
        <v>7.2061211184489879</v>
      </c>
      <c r="H224" s="5">
        <f t="shared" si="123"/>
        <v>8.3092108398012385</v>
      </c>
      <c r="I224" s="5">
        <f t="shared" si="123"/>
        <v>15.340460839801306</v>
      </c>
      <c r="J224" s="5">
        <f t="shared" si="123"/>
        <v>24.907311582721206</v>
      </c>
      <c r="K224" s="5">
        <f t="shared" si="123"/>
        <v>32.807182734353034</v>
      </c>
      <c r="L224" s="5">
        <f t="shared" si="123"/>
        <v>27.621516105426526</v>
      </c>
      <c r="M224" s="5">
        <f t="shared" si="123"/>
        <v>28.673234770679326</v>
      </c>
      <c r="N224" s="5">
        <f t="shared" si="123"/>
        <v>28.711308325763572</v>
      </c>
      <c r="O224" s="5">
        <f t="shared" si="123"/>
        <v>33.261767751586859</v>
      </c>
      <c r="P224" s="5">
        <f t="shared" si="123"/>
        <v>33.261767751586994</v>
      </c>
      <c r="Q224" s="5">
        <f t="shared" si="123"/>
        <v>35.839891751586727</v>
      </c>
      <c r="R224" s="5">
        <f t="shared" si="123"/>
        <v>37.363329751586996</v>
      </c>
      <c r="S224" s="16">
        <f t="shared" si="106"/>
        <v>37.363329751586996</v>
      </c>
    </row>
    <row r="225" spans="1:19" s="5" customFormat="1" x14ac:dyDescent="0.25">
      <c r="A225" s="16">
        <f>'CSP5'!$A$189</f>
        <v>3501</v>
      </c>
      <c r="B225" s="16">
        <f>B224</f>
        <v>13.366858265624668</v>
      </c>
      <c r="C225" s="16">
        <f t="shared" ref="C225:S225" si="124">C224</f>
        <v>13.366858265624668</v>
      </c>
      <c r="D225" s="16">
        <f t="shared" si="124"/>
        <v>10.364074229714641</v>
      </c>
      <c r="E225" s="16">
        <f t="shared" si="124"/>
        <v>9.1680404399440079</v>
      </c>
      <c r="F225" s="16">
        <f t="shared" si="124"/>
        <v>8.0852136954878873</v>
      </c>
      <c r="G225" s="16">
        <f t="shared" si="124"/>
        <v>7.2061211184489879</v>
      </c>
      <c r="H225" s="16">
        <f t="shared" si="124"/>
        <v>8.3092108398012385</v>
      </c>
      <c r="I225" s="16">
        <f t="shared" si="124"/>
        <v>15.340460839801306</v>
      </c>
      <c r="J225" s="16">
        <f t="shared" si="124"/>
        <v>24.907311582721206</v>
      </c>
      <c r="K225" s="16">
        <f t="shared" si="124"/>
        <v>32.807182734353034</v>
      </c>
      <c r="L225" s="16">
        <f t="shared" si="124"/>
        <v>27.621516105426526</v>
      </c>
      <c r="M225" s="16">
        <f t="shared" si="124"/>
        <v>28.673234770679326</v>
      </c>
      <c r="N225" s="16">
        <f t="shared" si="124"/>
        <v>28.711308325763572</v>
      </c>
      <c r="O225" s="16">
        <f t="shared" si="124"/>
        <v>33.261767751586859</v>
      </c>
      <c r="P225" s="16">
        <f t="shared" si="124"/>
        <v>33.261767751586994</v>
      </c>
      <c r="Q225" s="16">
        <f t="shared" si="124"/>
        <v>35.839891751586727</v>
      </c>
      <c r="R225" s="16">
        <f t="shared" si="124"/>
        <v>37.363329751586996</v>
      </c>
      <c r="S225" s="16">
        <f t="shared" si="124"/>
        <v>37.363329751586996</v>
      </c>
    </row>
    <row r="227" spans="1:19" x14ac:dyDescent="0.25">
      <c r="A227" s="17"/>
      <c r="B227" s="51" t="s">
        <v>1158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13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13">
        <f>'CSP5'!$S$168</f>
        <v>141</v>
      </c>
    </row>
    <row r="230" spans="1:19" s="5" customFormat="1" x14ac:dyDescent="0.25">
      <c r="A230" s="16">
        <f>'CSP5'!$A$169</f>
        <v>619</v>
      </c>
      <c r="B230" s="16">
        <f>B231</f>
        <v>3223.1512491134231</v>
      </c>
      <c r="C230" s="16">
        <f t="shared" ref="C230:S230" si="125">C231</f>
        <v>3223.1512491134231</v>
      </c>
      <c r="D230" s="16">
        <f t="shared" si="125"/>
        <v>3223.1512491134231</v>
      </c>
      <c r="E230" s="16">
        <f t="shared" si="125"/>
        <v>3241.7794903881822</v>
      </c>
      <c r="F230" s="16">
        <f t="shared" si="125"/>
        <v>3486.718569820785</v>
      </c>
      <c r="G230" s="16">
        <f t="shared" si="125"/>
        <v>3518.2523629493098</v>
      </c>
      <c r="H230" s="16">
        <f t="shared" si="125"/>
        <v>3617.4537711820444</v>
      </c>
      <c r="I230" s="16">
        <f t="shared" si="125"/>
        <v>3751.9706275694152</v>
      </c>
      <c r="J230" s="16">
        <f t="shared" si="125"/>
        <v>4558.7226301335932</v>
      </c>
      <c r="K230" s="16">
        <f t="shared" si="125"/>
        <v>4811.3748843529738</v>
      </c>
      <c r="L230" s="16">
        <f t="shared" si="125"/>
        <v>5132.257850875716</v>
      </c>
      <c r="M230" s="16">
        <f t="shared" si="125"/>
        <v>5568.6193679807284</v>
      </c>
      <c r="N230" s="16">
        <f t="shared" si="125"/>
        <v>5944.7730360026153</v>
      </c>
      <c r="O230" s="16">
        <f t="shared" si="125"/>
        <v>6070.7811005187441</v>
      </c>
      <c r="P230" s="16">
        <f t="shared" si="125"/>
        <v>6228.2913155725064</v>
      </c>
      <c r="Q230" s="16">
        <f t="shared" si="125"/>
        <v>6354.2993800886352</v>
      </c>
      <c r="R230" s="16">
        <f t="shared" si="125"/>
        <v>6511.8093263251958</v>
      </c>
      <c r="S230" s="16">
        <f t="shared" si="125"/>
        <v>6511.8093263251958</v>
      </c>
    </row>
    <row r="231" spans="1:19" s="5" customFormat="1" x14ac:dyDescent="0.25">
      <c r="A231" s="8">
        <f>'CSP5'!$A$170</f>
        <v>620</v>
      </c>
      <c r="B231" s="16">
        <f>C231</f>
        <v>3223.1512491134231</v>
      </c>
      <c r="C231" s="5">
        <f>((C206-'Main Injection'!C56)*60*1000000)/($A231*360)</f>
        <v>3223.1512491134231</v>
      </c>
      <c r="D231" s="5">
        <f>((D206-'Main Injection'!D56)*60*1000000)/($A231*360)</f>
        <v>3223.1512491134231</v>
      </c>
      <c r="E231" s="5">
        <f>((E206-'Main Injection'!E56)*60*1000000)/($A231*360)</f>
        <v>3241.7794903881822</v>
      </c>
      <c r="F231" s="5">
        <f>((F206-'Main Injection'!F56)*60*1000000)/($A231*360)</f>
        <v>3486.718569820785</v>
      </c>
      <c r="G231" s="5">
        <f>((G206-'Main Injection'!G56)*60*1000000)/($A231*360)</f>
        <v>3518.2523629493098</v>
      </c>
      <c r="H231" s="5">
        <f>((H206-'Main Injection'!H56)*60*1000000)/($A231*360)</f>
        <v>3617.4537711820444</v>
      </c>
      <c r="I231" s="5">
        <f>((I206-'Main Injection'!I56)*60*1000000)/($A231*360)</f>
        <v>3751.9706275694152</v>
      </c>
      <c r="J231" s="5">
        <f>((J206-'Main Injection'!J56)*60*1000000)/($A231*360)</f>
        <v>4558.7226301335932</v>
      </c>
      <c r="K231" s="5">
        <f>((K206-'Main Injection'!K56)*60*1000000)/($A231*360)</f>
        <v>4811.3748843529738</v>
      </c>
      <c r="L231" s="5">
        <f>((L206-'Main Injection'!L56)*60*1000000)/($A231*360)</f>
        <v>5132.257850875716</v>
      </c>
      <c r="M231" s="5">
        <f>((M206-'Main Injection'!M56)*60*1000000)/($A231*360)</f>
        <v>5568.6193679807284</v>
      </c>
      <c r="N231" s="5">
        <f>((N206-'Main Injection'!N56)*60*1000000)/($A231*360)</f>
        <v>5944.7730360026153</v>
      </c>
      <c r="O231" s="5">
        <f>((O206-'Main Injection'!O56)*60*1000000)/($A231*360)</f>
        <v>6070.7811005187441</v>
      </c>
      <c r="P231" s="5">
        <f>((P206-'Main Injection'!P56)*60*1000000)/($A231*360)</f>
        <v>6228.2913155725064</v>
      </c>
      <c r="Q231" s="5">
        <f>((Q206-'Main Injection'!Q56)*60*1000000)/($A231*360)</f>
        <v>6354.2993800886352</v>
      </c>
      <c r="R231" s="5">
        <f>((R206-'Main Injection'!R56)*60*1000000)/($A231*360)</f>
        <v>6511.8093263251958</v>
      </c>
      <c r="S231" s="16">
        <f>R231</f>
        <v>6511.8093263251958</v>
      </c>
    </row>
    <row r="232" spans="1:19" s="5" customFormat="1" x14ac:dyDescent="0.25">
      <c r="A232" s="8">
        <f>'CSP5'!$A$171</f>
        <v>650</v>
      </c>
      <c r="B232" s="16">
        <f t="shared" ref="B232:B249" si="126">C232</f>
        <v>3089.1943091198827</v>
      </c>
      <c r="C232" s="5">
        <f>((C207-'Main Injection'!C57)*60*1000000)/($A232*360)</f>
        <v>3089.1943091198827</v>
      </c>
      <c r="D232" s="5">
        <f>((D207-'Main Injection'!D57)*60*1000000)/($A232*360)</f>
        <v>3089.1943091198827</v>
      </c>
      <c r="E232" s="5">
        <f>((E207-'Main Injection'!E57)*60*1000000)/($A232*360)</f>
        <v>3089.1943091198827</v>
      </c>
      <c r="F232" s="5">
        <f>((F207-'Main Injection'!F57)*60*1000000)/($A232*360)</f>
        <v>2308.3367662010673</v>
      </c>
      <c r="G232" s="5">
        <f>((G207-'Main Injection'!G57)*60*1000000)/($A232*360)</f>
        <v>2567.4922311703313</v>
      </c>
      <c r="H232" s="5">
        <f>((H207-'Main Injection'!H57)*60*1000000)/($A232*360)</f>
        <v>3447.3359749271772</v>
      </c>
      <c r="I232" s="5">
        <f>((I207-'Main Injection'!I57)*60*1000000)/($A232*360)</f>
        <v>3576.0869306930977</v>
      </c>
      <c r="J232" s="5">
        <f>((J207-'Main Injection'!J57)*60*1000000)/($A232*360)</f>
        <v>4357.3369306930981</v>
      </c>
      <c r="K232" s="5">
        <f>((K207-'Main Injection'!K57)*60*1000000)/($A232*360)</f>
        <v>4657.6634139484513</v>
      </c>
      <c r="L232" s="5">
        <f>((L207-'Main Injection'!L57)*60*1000000)/($A232*360)</f>
        <v>4952.7195580894377</v>
      </c>
      <c r="M232" s="5">
        <f>((M207-'Main Injection'!M57)*60*1000000)/($A232*360)</f>
        <v>5374.8154195935158</v>
      </c>
      <c r="N232" s="5">
        <f>((N207-'Main Injection'!N57)*60*1000000)/($A232*360)</f>
        <v>5675.2961888242844</v>
      </c>
      <c r="O232" s="5">
        <f>((O207-'Main Injection'!O57)*60*1000000)/($A232*360)</f>
        <v>5798.5322364014564</v>
      </c>
      <c r="P232" s="5">
        <f>((P207-'Main Injection'!P57)*60*1000000)/($A232*360)</f>
        <v>5948.7727492219692</v>
      </c>
      <c r="Q232" s="5">
        <f>((Q207-'Main Injection'!Q57)*60*1000000)/($A232*360)</f>
        <v>6068.9650569142768</v>
      </c>
      <c r="R232" s="5">
        <f>((R207-'Main Injection'!R57)*60*1000000)/($A232*360)</f>
        <v>6219.2053133245327</v>
      </c>
      <c r="S232" s="16">
        <f t="shared" ref="S232:S249" si="127">R232</f>
        <v>6219.2053133245327</v>
      </c>
    </row>
    <row r="233" spans="1:19" s="5" customFormat="1" x14ac:dyDescent="0.25">
      <c r="A233" s="8">
        <f>'CSP5'!$A$172</f>
        <v>800</v>
      </c>
      <c r="B233" s="16">
        <f t="shared" si="126"/>
        <v>2473.6789340828591</v>
      </c>
      <c r="C233" s="5">
        <f>((C208-'Main Injection'!C58)*60*1000000)/($A233*360)</f>
        <v>2473.6789340828591</v>
      </c>
      <c r="D233" s="5">
        <f>((D208-'Main Injection'!D58)*60*1000000)/($A233*360)</f>
        <v>2488.5895559780911</v>
      </c>
      <c r="E233" s="5">
        <f>((E208-'Main Injection'!E58)*60*1000000)/($A233*360)</f>
        <v>2469.4317772484055</v>
      </c>
      <c r="F233" s="5">
        <f>((F208-'Main Injection'!F58)*60*1000000)/($A233*360)</f>
        <v>1821.2357733447682</v>
      </c>
      <c r="G233" s="5">
        <f>((G208-'Main Injection'!G58)*60*1000000)/($A233*360)</f>
        <v>1826.8309328840578</v>
      </c>
      <c r="H233" s="5">
        <f>((H208-'Main Injection'!H58)*60*1000000)/($A233*360)</f>
        <v>2628.3929452152747</v>
      </c>
      <c r="I233" s="5">
        <f>((I208-'Main Injection'!I58)*60*1000000)/($A233*360)</f>
        <v>2636.8684996182701</v>
      </c>
      <c r="J233" s="5">
        <f>((J208-'Main Injection'!J58)*60*1000000)/($A233*360)</f>
        <v>3499.919231025216</v>
      </c>
      <c r="K233" s="5">
        <f>((K208-'Main Injection'!K58)*60*1000000)/($A233*360)</f>
        <v>3973.3960220380932</v>
      </c>
      <c r="L233" s="5">
        <f>((L208-'Main Injection'!L58)*60*1000000)/($A233*360)</f>
        <v>4058.7223079593605</v>
      </c>
      <c r="M233" s="5">
        <f>((M208-'Main Injection'!M58)*60*1000000)/($A233*360)</f>
        <v>4185.6042693995778</v>
      </c>
      <c r="N233" s="5">
        <f>((N208-'Main Injection'!N58)*60*1000000)/($A233*360)</f>
        <v>4263.1356083938135</v>
      </c>
      <c r="O233" s="5">
        <f>((O208-'Main Injection'!O58)*60*1000000)/($A233*360)</f>
        <v>4319.8788959832173</v>
      </c>
      <c r="P233" s="5">
        <f>((P208-'Main Injection'!P58)*60*1000000)/($A233*360)</f>
        <v>4369.0933218406926</v>
      </c>
      <c r="Q233" s="5">
        <f>((Q208-'Main Injection'!Q58)*60*1000000)/($A233*360)</f>
        <v>4418.1810916793229</v>
      </c>
      <c r="R233" s="5">
        <f>((R208-'Main Injection'!R58)*60*1000000)/($A233*360)</f>
        <v>4442.9876836710764</v>
      </c>
      <c r="S233" s="16">
        <f t="shared" si="127"/>
        <v>4442.9876836710764</v>
      </c>
    </row>
    <row r="234" spans="1:19" s="5" customFormat="1" x14ac:dyDescent="0.25">
      <c r="A234" s="8">
        <f>'CSP5'!$A$173</f>
        <v>1000</v>
      </c>
      <c r="B234" s="16">
        <f t="shared" si="126"/>
        <v>1448.5671784528536</v>
      </c>
      <c r="C234" s="5">
        <f>((C209-'Main Injection'!C59)*60*1000000)/($A234*360)</f>
        <v>1448.5671784528536</v>
      </c>
      <c r="D234" s="5">
        <f>((D209-'Main Injection'!D59)*60*1000000)/($A234*360)</f>
        <v>1405.4870418267819</v>
      </c>
      <c r="E234" s="5">
        <f>((E209-'Main Injection'!E59)*60*1000000)/($A234*360)</f>
        <v>1401.2476277782871</v>
      </c>
      <c r="F234" s="5">
        <f>((F209-'Main Injection'!F59)*60*1000000)/($A234*360)</f>
        <v>1419.4360815992493</v>
      </c>
      <c r="G234" s="5">
        <f>((G209-'Main Injection'!G59)*60*1000000)/($A234*360)</f>
        <v>1443.2998800335188</v>
      </c>
      <c r="H234" s="5">
        <f>((H209-'Main Injection'!H59)*60*1000000)/($A234*360)</f>
        <v>2071.1861203491931</v>
      </c>
      <c r="I234" s="5">
        <f>((I209-'Main Injection'!I59)*60*1000000)/($A234*360)</f>
        <v>2074.5929608445144</v>
      </c>
      <c r="J234" s="5">
        <f>((J209-'Main Injection'!J59)*60*1000000)/($A234*360)</f>
        <v>2765.0003085018243</v>
      </c>
      <c r="K234" s="5">
        <f>((K209-'Main Injection'!K59)*60*1000000)/($A234*360)</f>
        <v>3260.0953228257999</v>
      </c>
      <c r="L234" s="5">
        <f>((L209-'Main Injection'!L59)*60*1000000)/($A234*360)</f>
        <v>3258.2572872571072</v>
      </c>
      <c r="M234" s="5">
        <f>((M209-'Main Injection'!M59)*60*1000000)/($A234*360)</f>
        <v>3142.22646176832</v>
      </c>
      <c r="N234" s="5">
        <f>((N209-'Main Injection'!N59)*60*1000000)/($A234*360)</f>
        <v>3045.5235673100801</v>
      </c>
      <c r="O234" s="5">
        <f>((O209-'Main Injection'!O59)*60*1000000)/($A234*360)</f>
        <v>3043.1728129545245</v>
      </c>
      <c r="P234" s="5">
        <f>((P209-'Main Injection'!P59)*60*1000000)/($A234*360)</f>
        <v>3004.3911015806216</v>
      </c>
      <c r="Q234" s="5">
        <f>((Q209-'Main Injection'!Q59)*60*1000000)/($A234*360)</f>
        <v>2946.0782235400534</v>
      </c>
      <c r="R234" s="5">
        <f>((R209-'Main Injection'!R59)*60*1000000)/($A234*360)</f>
        <v>2907.2965121661509</v>
      </c>
      <c r="S234" s="16">
        <f t="shared" si="127"/>
        <v>2907.2965121661509</v>
      </c>
    </row>
    <row r="235" spans="1:19" s="5" customFormat="1" x14ac:dyDescent="0.25">
      <c r="A235" s="8">
        <f>'CSP5'!$A$174</f>
        <v>1200</v>
      </c>
      <c r="B235" s="16">
        <f t="shared" si="126"/>
        <v>1110.9007249815259</v>
      </c>
      <c r="C235" s="5">
        <f>((C210-'Main Injection'!C60)*60*1000000)/($A235*360)</f>
        <v>1110.9007249815259</v>
      </c>
      <c r="D235" s="5">
        <f>((D210-'Main Injection'!D60)*60*1000000)/($A235*360)</f>
        <v>1077.7010866615967</v>
      </c>
      <c r="E235" s="5">
        <f>((E210-'Main Injection'!E60)*60*1000000)/($A235*360)</f>
        <v>1072.8270784533279</v>
      </c>
      <c r="F235" s="5">
        <f>((F210-'Main Injection'!F60)*60*1000000)/($A235*360)</f>
        <v>1148.7150100995525</v>
      </c>
      <c r="G235" s="5">
        <f>((G210-'Main Injection'!G60)*60*1000000)/($A235*360)</f>
        <v>1325.7490088036268</v>
      </c>
      <c r="H235" s="5">
        <f>((H210-'Main Injection'!H60)*60*1000000)/($A235*360)</f>
        <v>1591.4849814062222</v>
      </c>
      <c r="I235" s="5">
        <f>((I210-'Main Injection'!I60)*60*1000000)/($A235*360)</f>
        <v>1702.1458675351582</v>
      </c>
      <c r="J235" s="5">
        <f>((J210-'Main Injection'!J60)*60*1000000)/($A235*360)</f>
        <v>2256.8845441778481</v>
      </c>
      <c r="K235" s="5">
        <f>((K210-'Main Injection'!K60)*60*1000000)/($A235*360)</f>
        <v>2665.4475287013101</v>
      </c>
      <c r="L235" s="5">
        <f>((L210-'Main Injection'!L60)*60*1000000)/($A235*360)</f>
        <v>2653.8215861875315</v>
      </c>
      <c r="M235" s="5">
        <f>((M210-'Main Injection'!M60)*60*1000000)/($A235*360)</f>
        <v>2657.7003545305142</v>
      </c>
      <c r="N235" s="5">
        <f>((N210-'Main Injection'!N60)*60*1000000)/($A235*360)</f>
        <v>3636.1549366490417</v>
      </c>
      <c r="O235" s="5">
        <f>((O210-'Main Injection'!O60)*60*1000000)/($A235*360)</f>
        <v>3638.1416228734961</v>
      </c>
      <c r="P235" s="5">
        <f>((P210-'Main Injection'!P60)*60*1000000)/($A235*360)</f>
        <v>4468.2196784290518</v>
      </c>
      <c r="Q235" s="5">
        <f>((Q210-'Main Injection'!Q60)*60*1000000)/($A235*360)</f>
        <v>4470.1117605475793</v>
      </c>
      <c r="R235" s="5">
        <f>((R210-'Main Injection'!R60)*60*1000000)/($A235*360)</f>
        <v>4470.1117605475793</v>
      </c>
      <c r="S235" s="16">
        <f t="shared" si="127"/>
        <v>4470.1117605475793</v>
      </c>
    </row>
    <row r="236" spans="1:19" s="5" customFormat="1" x14ac:dyDescent="0.25">
      <c r="A236" s="8">
        <f>'CSP5'!$A$175</f>
        <v>1400</v>
      </c>
      <c r="B236" s="16">
        <f t="shared" si="126"/>
        <v>926.69409690702412</v>
      </c>
      <c r="C236" s="5">
        <f>((C211-'Main Injection'!C61)*60*1000000)/($A236*360)</f>
        <v>926.69409690702412</v>
      </c>
      <c r="D236" s="5">
        <f>((D211-'Main Injection'!D61)*60*1000000)/($A236*360)</f>
        <v>915.68048062246714</v>
      </c>
      <c r="E236" s="5">
        <f>((E211-'Main Injection'!E61)*60*1000000)/($A236*360)</f>
        <v>968.86045865544827</v>
      </c>
      <c r="F236" s="5">
        <f>((F211-'Main Injection'!F61)*60*1000000)/($A236*360)</f>
        <v>1089.2162054135067</v>
      </c>
      <c r="G236" s="5">
        <f>((G211-'Main Injection'!G61)*60*1000000)/($A236*360)</f>
        <v>1179.7520818830321</v>
      </c>
      <c r="H236" s="5">
        <f>((H211-'Main Injection'!H61)*60*1000000)/($A236*360)</f>
        <v>1522.3875111369409</v>
      </c>
      <c r="I236" s="5">
        <f>((I211-'Main Injection'!I61)*60*1000000)/($A236*360)</f>
        <v>1813.0545021757548</v>
      </c>
      <c r="J236" s="5">
        <f>((J211-'Main Injection'!J61)*60*1000000)/($A236*360)</f>
        <v>2416.9082394674706</v>
      </c>
      <c r="K236" s="5">
        <f>((K211-'Main Injection'!K61)*60*1000000)/($A236*360)</f>
        <v>2400.186844679658</v>
      </c>
      <c r="L236" s="5">
        <f>((L211-'Main Injection'!L61)*60*1000000)/($A236*360)</f>
        <v>2373.3494266564571</v>
      </c>
      <c r="M236" s="5">
        <f>((M211-'Main Injection'!M61)*60*1000000)/($A236*360)</f>
        <v>2344.1470616195179</v>
      </c>
      <c r="N236" s="5">
        <f>((N211-'Main Injection'!N61)*60*1000000)/($A236*360)</f>
        <v>3515.2187339294223</v>
      </c>
      <c r="O236" s="5">
        <f>((O211-'Main Injection'!O61)*60*1000000)/($A236*360)</f>
        <v>5183.9026862868204</v>
      </c>
      <c r="P236" s="5">
        <f>((P211-'Main Injection'!P61)*60*1000000)/($A236*360)</f>
        <v>5178.3017669964693</v>
      </c>
      <c r="Q236" s="5">
        <f>((Q211-'Main Injection'!Q61)*60*1000000)/($A236*360)</f>
        <v>5169.7681622772161</v>
      </c>
      <c r="R236" s="5">
        <f>((R211-'Main Injection'!R61)*60*1000000)/($A236*360)</f>
        <v>5157.4949524585154</v>
      </c>
      <c r="S236" s="16">
        <f t="shared" si="127"/>
        <v>5157.4949524585154</v>
      </c>
    </row>
    <row r="237" spans="1:19" s="5" customFormat="1" x14ac:dyDescent="0.25">
      <c r="A237" s="8">
        <f>'CSP5'!$A$176</f>
        <v>1550</v>
      </c>
      <c r="B237" s="16">
        <f t="shared" si="126"/>
        <v>822.73939959791778</v>
      </c>
      <c r="C237" s="5">
        <f>((C212-'Main Injection'!C62)*60*1000000)/($A237*360)</f>
        <v>822.73939959791778</v>
      </c>
      <c r="D237" s="5">
        <f>((D212-'Main Injection'!D62)*60*1000000)/($A237*360)</f>
        <v>816.4495589707567</v>
      </c>
      <c r="E237" s="5">
        <f>((E212-'Main Injection'!E62)*60*1000000)/($A237*360)</f>
        <v>791.50451699775647</v>
      </c>
      <c r="F237" s="5">
        <f>((F212-'Main Injection'!F62)*60*1000000)/($A237*360)</f>
        <v>866.16274891997784</v>
      </c>
      <c r="G237" s="5">
        <f>((G212-'Main Injection'!G62)*60*1000000)/($A237*360)</f>
        <v>1084.4789745813162</v>
      </c>
      <c r="H237" s="5">
        <f>((H212-'Main Injection'!H62)*60*1000000)/($A237*360)</f>
        <v>1729.9122974750003</v>
      </c>
      <c r="I237" s="5">
        <f>((I212-'Main Injection'!I62)*60*1000000)/($A237*360)</f>
        <v>2257.0698703379603</v>
      </c>
      <c r="J237" s="5">
        <f>((J212-'Main Injection'!J62)*60*1000000)/($A237*360)</f>
        <v>2579.208546916409</v>
      </c>
      <c r="K237" s="5">
        <f>((K212-'Main Injection'!K62)*60*1000000)/($A237*360)</f>
        <v>2564.6894088782251</v>
      </c>
      <c r="L237" s="5">
        <f>((L212-'Main Injection'!L62)*60*1000000)/($A237*360)</f>
        <v>2551.9278915143195</v>
      </c>
      <c r="M237" s="5">
        <f>((M212-'Main Injection'!M62)*60*1000000)/($A237*360)</f>
        <v>2953.677530823647</v>
      </c>
      <c r="N237" s="5">
        <f>((N212-'Main Injection'!N62)*60*1000000)/($A237*360)</f>
        <v>4780.3541901271274</v>
      </c>
      <c r="O237" s="5">
        <f>((O212-'Main Injection'!O62)*60*1000000)/($A237*360)</f>
        <v>4653.3338613819433</v>
      </c>
      <c r="P237" s="5">
        <f>((P212-'Main Injection'!P62)*60*1000000)/($A237*360)</f>
        <v>4646.5055233538042</v>
      </c>
      <c r="Q237" s="5">
        <f>((Q212-'Main Injection'!Q62)*60*1000000)/($A237*360)</f>
        <v>4640.4139271695303</v>
      </c>
      <c r="R237" s="5">
        <f>((R212-'Main Injection'!R62)*60*1000000)/($A237*360)</f>
        <v>4643.944529923685</v>
      </c>
      <c r="S237" s="16">
        <f t="shared" si="127"/>
        <v>4643.944529923685</v>
      </c>
    </row>
    <row r="238" spans="1:19" s="5" customFormat="1" x14ac:dyDescent="0.25">
      <c r="A238" s="8">
        <f>'CSP5'!$A$177</f>
        <v>1700</v>
      </c>
      <c r="B238" s="16">
        <f t="shared" si="126"/>
        <v>742.21343263724884</v>
      </c>
      <c r="C238" s="5">
        <f>((C213-'Main Injection'!C63)*60*1000000)/($A238*360)</f>
        <v>742.21343263724884</v>
      </c>
      <c r="D238" s="5">
        <f>((D213-'Main Injection'!D63)*60*1000000)/($A238*360)</f>
        <v>741.06333684267304</v>
      </c>
      <c r="E238" s="5">
        <f>((E213-'Main Injection'!E63)*60*1000000)/($A238*360)</f>
        <v>758.17804859907653</v>
      </c>
      <c r="F238" s="5">
        <f>((F213-'Main Injection'!F63)*60*1000000)/($A238*360)</f>
        <v>839.71949386087283</v>
      </c>
      <c r="G238" s="5">
        <f>((G213-'Main Injection'!G63)*60*1000000)/($A238*360)</f>
        <v>1373.6926026145627</v>
      </c>
      <c r="H238" s="5">
        <f>((H213-'Main Injection'!H63)*60*1000000)/($A238*360)</f>
        <v>2144.4338699083587</v>
      </c>
      <c r="I238" s="5">
        <f>((I213-'Main Injection'!I63)*60*1000000)/($A238*360)</f>
        <v>2525.913848407265</v>
      </c>
      <c r="J238" s="5">
        <f>((J213-'Main Injection'!J63)*60*1000000)/($A238*360)</f>
        <v>3198.834986246814</v>
      </c>
      <c r="K238" s="5">
        <f>((K213-'Main Injection'!K63)*60*1000000)/($A238*360)</f>
        <v>3455.3253837033767</v>
      </c>
      <c r="L238" s="5">
        <f>((L213-'Main Injection'!L63)*60*1000000)/($A238*360)</f>
        <v>3632.2638685398492</v>
      </c>
      <c r="M238" s="5">
        <f>((M213-'Main Injection'!M63)*60*1000000)/($A238*360)</f>
        <v>4113.3105438744224</v>
      </c>
      <c r="N238" s="5">
        <f>((N213-'Main Injection'!N63)*60*1000000)/($A238*360)</f>
        <v>4485.7966218301199</v>
      </c>
      <c r="O238" s="5">
        <f>((O213-'Main Injection'!O63)*60*1000000)/($A238*360)</f>
        <v>4363.5371659776283</v>
      </c>
      <c r="P238" s="5">
        <f>((P213-'Main Injection'!P63)*60*1000000)/($A238*360)</f>
        <v>4326.1837873803925</v>
      </c>
      <c r="Q238" s="5">
        <f>((Q213-'Main Injection'!Q63)*60*1000000)/($A238*360)</f>
        <v>4336.1807061999598</v>
      </c>
      <c r="R238" s="5">
        <f>((R213-'Main Injection'!R63)*60*1000000)/($A238*360)</f>
        <v>4340.9980797441103</v>
      </c>
      <c r="S238" s="16">
        <f t="shared" si="127"/>
        <v>4340.9980797441103</v>
      </c>
    </row>
    <row r="239" spans="1:19" s="5" customFormat="1" x14ac:dyDescent="0.25">
      <c r="A239" s="8">
        <f>'CSP5'!$A$178</f>
        <v>1800</v>
      </c>
      <c r="B239" s="16">
        <f t="shared" si="126"/>
        <v>698.2450358838995</v>
      </c>
      <c r="C239" s="5">
        <f>((C214-'Main Injection'!C64)*60*1000000)/($A239*360)</f>
        <v>698.2450358838995</v>
      </c>
      <c r="D239" s="5">
        <f>((D214-'Main Injection'!D64)*60*1000000)/($A239*360)</f>
        <v>698.99507395648197</v>
      </c>
      <c r="E239" s="5">
        <f>((E214-'Main Injection'!E64)*60*1000000)/($A239*360)</f>
        <v>711.36280119491869</v>
      </c>
      <c r="F239" s="5">
        <f>((F214-'Main Injection'!F64)*60*1000000)/($A239*360)</f>
        <v>815.76636991473788</v>
      </c>
      <c r="G239" s="5">
        <f>((G214-'Main Injection'!G64)*60*1000000)/($A239*360)</f>
        <v>1650.0743425734966</v>
      </c>
      <c r="H239" s="5">
        <f>((H214-'Main Injection'!H64)*60*1000000)/($A239*360)</f>
        <v>2370.9945201185183</v>
      </c>
      <c r="I239" s="5">
        <f>((I214-'Main Injection'!I64)*60*1000000)/($A239*360)</f>
        <v>2999.4506029067848</v>
      </c>
      <c r="J239" s="5">
        <f>((J214-'Main Injection'!J64)*60*1000000)/($A239*360)</f>
        <v>3551.2781161504072</v>
      </c>
      <c r="K239" s="5">
        <f>((K214-'Main Injection'!K64)*60*1000000)/($A239*360)</f>
        <v>3710.9005298499033</v>
      </c>
      <c r="L239" s="5">
        <f>((L214-'Main Injection'!L64)*60*1000000)/($A239*360)</f>
        <v>4015.5109494592962</v>
      </c>
      <c r="M239" s="5">
        <f>((M214-'Main Injection'!M64)*60*1000000)/($A239*360)</f>
        <v>4171.2581851811065</v>
      </c>
      <c r="N239" s="5">
        <f>((N214-'Main Injection'!N64)*60*1000000)/($A239*360)</f>
        <v>4211.9283688888891</v>
      </c>
      <c r="O239" s="5">
        <f>((O214-'Main Injection'!O64)*60*1000000)/($A239*360)</f>
        <v>4145.1798259022225</v>
      </c>
      <c r="P239" s="5">
        <f>((P214-'Main Injection'!P64)*60*1000000)/($A239*360)</f>
        <v>4149.2289087811132</v>
      </c>
      <c r="Q239" s="5">
        <f>((Q214-'Main Injection'!Q64)*60*1000000)/($A239*360)</f>
        <v>4162.363738607758</v>
      </c>
      <c r="R239" s="5">
        <f>((R214-'Main Injection'!R64)*60*1000000)/($A239*360)</f>
        <v>4166.4128214866478</v>
      </c>
      <c r="S239" s="16">
        <f t="shared" si="127"/>
        <v>4166.4128214866478</v>
      </c>
    </row>
    <row r="240" spans="1:19" s="5" customFormat="1" x14ac:dyDescent="0.25">
      <c r="A240" s="8">
        <f>'CSP5'!$A$179</f>
        <v>2000</v>
      </c>
      <c r="B240" s="16">
        <f t="shared" si="126"/>
        <v>664.93122465194028</v>
      </c>
      <c r="C240" s="5">
        <f>((C215-'Main Injection'!C65)*60*1000000)/($A240*360)</f>
        <v>664.93122465194028</v>
      </c>
      <c r="D240" s="5">
        <f>((D215-'Main Injection'!D65)*60*1000000)/($A240*360)</f>
        <v>789.84953496647688</v>
      </c>
      <c r="E240" s="5">
        <f>((E215-'Main Injection'!E65)*60*1000000)/($A240*360)</f>
        <v>922.56329859212451</v>
      </c>
      <c r="F240" s="5">
        <f>((F215-'Main Injection'!F65)*60*1000000)/($A240*360)</f>
        <v>903.31642874871113</v>
      </c>
      <c r="G240" s="5">
        <f>((G215-'Main Injection'!G65)*60*1000000)/($A240*360)</f>
        <v>1690.331685198365</v>
      </c>
      <c r="H240" s="5">
        <f>((H215-'Main Injection'!H65)*60*1000000)/($A240*360)</f>
        <v>2176.6460899703466</v>
      </c>
      <c r="I240" s="5">
        <f>((I215-'Main Injection'!I65)*60*1000000)/($A240*360)</f>
        <v>2999.415042519061</v>
      </c>
      <c r="J240" s="5">
        <f>((J215-'Main Injection'!J65)*60*1000000)/($A240*360)</f>
        <v>3497.862072106197</v>
      </c>
      <c r="K240" s="5">
        <f>((K215-'Main Injection'!K65)*60*1000000)/($A240*360)</f>
        <v>3664.9556585934029</v>
      </c>
      <c r="L240" s="5">
        <f>((L215-'Main Injection'!L65)*60*1000000)/($A240*360)</f>
        <v>3711.110292632522</v>
      </c>
      <c r="M240" s="5">
        <f>((M215-'Main Injection'!M65)*60*1000000)/($A240*360)</f>
        <v>3972.3191026300797</v>
      </c>
      <c r="N240" s="5">
        <f>((N215-'Main Injection'!N65)*60*1000000)/($A240*360)</f>
        <v>4145.2634885826556</v>
      </c>
      <c r="O240" s="5">
        <f>((O215-'Main Injection'!O65)*60*1000000)/($A240*360)</f>
        <v>4213.4544112608319</v>
      </c>
      <c r="P240" s="5">
        <f>((P215-'Main Injection'!P65)*60*1000000)/($A240*360)</f>
        <v>4327.3072976588692</v>
      </c>
      <c r="Q240" s="5">
        <f>((Q215-'Main Injection'!Q65)*60*1000000)/($A240*360)</f>
        <v>4415.9394133333335</v>
      </c>
      <c r="R240" s="5">
        <f>((R215-'Main Injection'!R65)*60*1000000)/($A240*360)</f>
        <v>4503.821309513899</v>
      </c>
      <c r="S240" s="16">
        <f t="shared" si="127"/>
        <v>4503.821309513899</v>
      </c>
    </row>
    <row r="241" spans="1:19" s="5" customFormat="1" x14ac:dyDescent="0.25">
      <c r="A241" s="8">
        <f>'CSP5'!$A$180</f>
        <v>2200</v>
      </c>
      <c r="B241" s="16">
        <f t="shared" si="126"/>
        <v>594.60743182692636</v>
      </c>
      <c r="C241" s="5">
        <f>((C216-'Main Injection'!C66)*60*1000000)/($A241*360)</f>
        <v>594.60743182692636</v>
      </c>
      <c r="D241" s="5">
        <f>((D216-'Main Injection'!D66)*60*1000000)/($A241*360)</f>
        <v>840.67645592810015</v>
      </c>
      <c r="E241" s="5">
        <f>((E216-'Main Injection'!E66)*60*1000000)/($A241*360)</f>
        <v>1080.4913775983296</v>
      </c>
      <c r="F241" s="5">
        <f>((F216-'Main Injection'!F66)*60*1000000)/($A241*360)</f>
        <v>1156.3776367974401</v>
      </c>
      <c r="G241" s="5">
        <f>((G216-'Main Injection'!G66)*60*1000000)/($A241*360)</f>
        <v>1747.1498670165463</v>
      </c>
      <c r="H241" s="5">
        <f>((H216-'Main Injection'!H66)*60*1000000)/($A241*360)</f>
        <v>2640.9571278491344</v>
      </c>
      <c r="I241" s="5">
        <f>((I216-'Main Injection'!I66)*60*1000000)/($A241*360)</f>
        <v>3054.8790503504811</v>
      </c>
      <c r="J241" s="5">
        <f>((J216-'Main Injection'!J66)*60*1000000)/($A241*360)</f>
        <v>3805.8643783987741</v>
      </c>
      <c r="K241" s="5">
        <f>((K216-'Main Injection'!K66)*60*1000000)/($A241*360)</f>
        <v>3834.0573672727273</v>
      </c>
      <c r="L241" s="5">
        <f>((L216-'Main Injection'!L66)*60*1000000)/($A241*360)</f>
        <v>3819.8762327435534</v>
      </c>
      <c r="M241" s="5">
        <f>((M216-'Main Injection'!M66)*60*1000000)/($A241*360)</f>
        <v>3847.5891308282694</v>
      </c>
      <c r="N241" s="5">
        <f>((N216-'Main Injection'!N66)*60*1000000)/($A241*360)</f>
        <v>3692.6207116358601</v>
      </c>
      <c r="O241" s="5">
        <f>((O216-'Main Injection'!O66)*60*1000000)/($A241*360)</f>
        <v>3688.5899391804505</v>
      </c>
      <c r="P241" s="5">
        <f>((P216-'Main Injection'!P66)*60*1000000)/($A241*360)</f>
        <v>3705.0613835314916</v>
      </c>
      <c r="Q241" s="5">
        <f>((Q216-'Main Injection'!Q66)*60*1000000)/($A241*360)</f>
        <v>3722.2613875268416</v>
      </c>
      <c r="R241" s="5">
        <f>((R216-'Main Injection'!R66)*60*1000000)/($A241*360)</f>
        <v>3738.5176513514866</v>
      </c>
      <c r="S241" s="16">
        <f t="shared" si="127"/>
        <v>3738.5176513514866</v>
      </c>
    </row>
    <row r="242" spans="1:19" s="5" customFormat="1" x14ac:dyDescent="0.25">
      <c r="A242" s="8">
        <f>'CSP5'!$A$181</f>
        <v>2400</v>
      </c>
      <c r="B242" s="16">
        <f t="shared" si="126"/>
        <v>531.73180555555552</v>
      </c>
      <c r="C242" s="5">
        <f>((C217-'Main Injection'!C67)*60*1000000)/($A242*360)</f>
        <v>531.73180555555552</v>
      </c>
      <c r="D242" s="5">
        <f>((D217-'Main Injection'!D67)*60*1000000)/($A242*360)</f>
        <v>695.25640844069335</v>
      </c>
      <c r="E242" s="5">
        <f>((E217-'Main Injection'!E67)*60*1000000)/($A242*360)</f>
        <v>699.39918581931556</v>
      </c>
      <c r="F242" s="5">
        <f>((F217-'Main Injection'!F67)*60*1000000)/($A242*360)</f>
        <v>820.72930668643562</v>
      </c>
      <c r="G242" s="5">
        <f>((G217-'Main Injection'!G67)*60*1000000)/($A242*360)</f>
        <v>1572.1381666485693</v>
      </c>
      <c r="H242" s="5">
        <f>((H217-'Main Injection'!H67)*60*1000000)/($A242*360)</f>
        <v>2320.231022355013</v>
      </c>
      <c r="I242" s="5">
        <f>((I217-'Main Injection'!I67)*60*1000000)/($A242*360)</f>
        <v>2978.384663229449</v>
      </c>
      <c r="J242" s="5">
        <f>((J217-'Main Injection'!J67)*60*1000000)/($A242*360)</f>
        <v>3466.6480527004624</v>
      </c>
      <c r="K242" s="5">
        <f>((K217-'Main Injection'!K67)*60*1000000)/($A242*360)</f>
        <v>3471.46905105723</v>
      </c>
      <c r="L242" s="5">
        <f>((L217-'Main Injection'!L67)*60*1000000)/($A242*360)</f>
        <v>3470.6609173252837</v>
      </c>
      <c r="M242" s="5">
        <f>((M217-'Main Injection'!M67)*60*1000000)/($A242*360)</f>
        <v>3505.812489175833</v>
      </c>
      <c r="N242" s="5">
        <f>((N217-'Main Injection'!N67)*60*1000000)/($A242*360)</f>
        <v>3339.3516032144253</v>
      </c>
      <c r="O242" s="5">
        <f>((O217-'Main Injection'!O67)*60*1000000)/($A242*360)</f>
        <v>3352.2916789995306</v>
      </c>
      <c r="P242" s="5">
        <f>((P217-'Main Injection'!P67)*60*1000000)/($A242*360)</f>
        <v>3369.1369050651733</v>
      </c>
      <c r="Q242" s="5">
        <f>((Q217-'Main Injection'!Q67)*60*1000000)/($A242*360)</f>
        <v>3341.6367249320801</v>
      </c>
      <c r="R242" s="5">
        <f>((R217-'Main Injection'!R67)*60*1000000)/($A242*360)</f>
        <v>3357.2998772185174</v>
      </c>
      <c r="S242" s="16">
        <f t="shared" si="127"/>
        <v>3357.2998772185174</v>
      </c>
    </row>
    <row r="243" spans="1:19" s="5" customFormat="1" x14ac:dyDescent="0.25">
      <c r="A243" s="8">
        <f>'CSP5'!$A$182</f>
        <v>2600</v>
      </c>
      <c r="B243" s="16">
        <f t="shared" si="126"/>
        <v>478.52166666666665</v>
      </c>
      <c r="C243" s="5">
        <f>((C218-'Main Injection'!C68)*60*1000000)/($A243*360)</f>
        <v>478.52166666666665</v>
      </c>
      <c r="D243" s="5">
        <f>((D218-'Main Injection'!D68)*60*1000000)/($A243*360)</f>
        <v>631.43941623388309</v>
      </c>
      <c r="E243" s="5">
        <f>((E218-'Main Injection'!E68)*60*1000000)/($A243*360)</f>
        <v>638.40962017637344</v>
      </c>
      <c r="F243" s="5">
        <f>((F218-'Main Injection'!F68)*60*1000000)/($A243*360)</f>
        <v>739.68864933750172</v>
      </c>
      <c r="G243" s="5">
        <f>((G218-'Main Injection'!G68)*60*1000000)/($A243*360)</f>
        <v>1177.7571570331845</v>
      </c>
      <c r="H243" s="5">
        <f>((H218-'Main Injection'!H68)*60*1000000)/($A243*360)</f>
        <v>2025.2725917239588</v>
      </c>
      <c r="I243" s="5">
        <f>((I218-'Main Injection'!I68)*60*1000000)/($A243*360)</f>
        <v>2532.0455179303035</v>
      </c>
      <c r="J243" s="5">
        <f>((J218-'Main Injection'!J68)*60*1000000)/($A243*360)</f>
        <v>3177.5410068864726</v>
      </c>
      <c r="K243" s="5">
        <f>((K218-'Main Injection'!K68)*60*1000000)/($A243*360)</f>
        <v>3174.8960675763342</v>
      </c>
      <c r="L243" s="5">
        <f>((L218-'Main Injection'!L68)*60*1000000)/($A243*360)</f>
        <v>3186.4719554095559</v>
      </c>
      <c r="M243" s="5">
        <f>((M218-'Main Injection'!M68)*60*1000000)/($A243*360)</f>
        <v>3222.5442775914698</v>
      </c>
      <c r="N243" s="5">
        <f>((N218-'Main Injection'!N68)*60*1000000)/($A243*360)</f>
        <v>3140.7002902167055</v>
      </c>
      <c r="O243" s="5">
        <f>((O218-'Main Injection'!O68)*60*1000000)/($A243*360)</f>
        <v>3190.5250218311135</v>
      </c>
      <c r="P243" s="5">
        <f>((P218-'Main Injection'!P68)*60*1000000)/($A243*360)</f>
        <v>3184.5592164957666</v>
      </c>
      <c r="Q243" s="5">
        <f>((Q218-'Main Injection'!Q68)*60*1000000)/($A243*360)</f>
        <v>3219.2164701153852</v>
      </c>
      <c r="R243" s="5">
        <f>((R218-'Main Injection'!R68)*60*1000000)/($A243*360)</f>
        <v>3261.1024474000005</v>
      </c>
      <c r="S243" s="16">
        <f t="shared" si="127"/>
        <v>3261.1024474000005</v>
      </c>
    </row>
    <row r="244" spans="1:19" s="5" customFormat="1" x14ac:dyDescent="0.25">
      <c r="A244" s="8">
        <f>'CSP5'!$A$183</f>
        <v>2800</v>
      </c>
      <c r="B244" s="16">
        <f t="shared" si="126"/>
        <v>432.91297619047617</v>
      </c>
      <c r="C244" s="5">
        <f>((C219-'Main Injection'!C69)*60*1000000)/($A244*360)</f>
        <v>432.91297619047617</v>
      </c>
      <c r="D244" s="5">
        <f>((D219-'Main Injection'!D69)*60*1000000)/($A244*360)</f>
        <v>483.57042507990093</v>
      </c>
      <c r="E244" s="5">
        <f>((E219-'Main Injection'!E69)*60*1000000)/($A244*360)</f>
        <v>518.66110480936129</v>
      </c>
      <c r="F244" s="5">
        <f>((F219-'Main Injection'!F69)*60*1000000)/($A244*360)</f>
        <v>728.58379920792379</v>
      </c>
      <c r="G244" s="5">
        <f>((G219-'Main Injection'!G69)*60*1000000)/($A244*360)</f>
        <v>1080.2091821926197</v>
      </c>
      <c r="H244" s="5">
        <f>((H219-'Main Injection'!H69)*60*1000000)/($A244*360)</f>
        <v>1901.6133959669335</v>
      </c>
      <c r="I244" s="5">
        <f>((I219-'Main Injection'!I69)*60*1000000)/($A244*360)</f>
        <v>2291.8461876492456</v>
      </c>
      <c r="J244" s="5">
        <f>((J219-'Main Injection'!J69)*60*1000000)/($A244*360)</f>
        <v>2853.4291843075871</v>
      </c>
      <c r="K244" s="5">
        <f>((K219-'Main Injection'!K69)*60*1000000)/($A244*360)</f>
        <v>2948.3112041342752</v>
      </c>
      <c r="L244" s="5">
        <f>((L219-'Main Injection'!L69)*60*1000000)/($A244*360)</f>
        <v>2963.9378190981465</v>
      </c>
      <c r="M244" s="5">
        <f>((M219-'Main Injection'!M69)*60*1000000)/($A244*360)</f>
        <v>2990.1581514285713</v>
      </c>
      <c r="N244" s="5">
        <f>((N219-'Main Injection'!N69)*60*1000000)/($A244*360)</f>
        <v>2889.9377368458481</v>
      </c>
      <c r="O244" s="5">
        <f>((O219-'Main Injection'!O69)*60*1000000)/($A244*360)</f>
        <v>2875.9868439887055</v>
      </c>
      <c r="P244" s="5">
        <f>((P219-'Main Injection'!P69)*60*1000000)/($A244*360)</f>
        <v>2810.8845974047617</v>
      </c>
      <c r="Q244" s="5">
        <f>((Q219-'Main Injection'!Q69)*60*1000000)/($A244*360)</f>
        <v>2761.9084733761911</v>
      </c>
      <c r="R244" s="5">
        <f>((R219-'Main Injection'!R69)*60*1000000)/($A244*360)</f>
        <v>2741.1301331190475</v>
      </c>
      <c r="S244" s="16">
        <f t="shared" si="127"/>
        <v>2741.1301331190475</v>
      </c>
    </row>
    <row r="245" spans="1:19" s="5" customFormat="1" x14ac:dyDescent="0.25">
      <c r="A245" s="8">
        <f>'CSP5'!$A$184</f>
        <v>2900</v>
      </c>
      <c r="B245" s="16">
        <f t="shared" si="126"/>
        <v>412.46770114942524</v>
      </c>
      <c r="C245" s="5">
        <f>((C220-'Main Injection'!C70)*60*1000000)/($A245*360)</f>
        <v>412.46770114942524</v>
      </c>
      <c r="D245" s="5">
        <f>((D220-'Main Injection'!D70)*60*1000000)/($A245*360)</f>
        <v>479.99770268431172</v>
      </c>
      <c r="E245" s="5">
        <f>((E220-'Main Injection'!E70)*60*1000000)/($A245*360)</f>
        <v>483.68619758447176</v>
      </c>
      <c r="F245" s="5">
        <f>((F220-'Main Injection'!F70)*60*1000000)/($A245*360)</f>
        <v>768.08685925836983</v>
      </c>
      <c r="G245" s="5">
        <f>((G220-'Main Injection'!G70)*60*1000000)/($A245*360)</f>
        <v>926.19723011002839</v>
      </c>
      <c r="H245" s="5">
        <f>((H220-'Main Injection'!H70)*60*1000000)/($A245*360)</f>
        <v>1490.313827338003</v>
      </c>
      <c r="I245" s="5">
        <f>((I220-'Main Injection'!I70)*60*1000000)/($A245*360)</f>
        <v>2097.4866683183673</v>
      </c>
      <c r="J245" s="5">
        <f>((J220-'Main Injection'!J70)*60*1000000)/($A245*360)</f>
        <v>2329.8016791391565</v>
      </c>
      <c r="K245" s="5">
        <f>((K220-'Main Injection'!K70)*60*1000000)/($A245*360)</f>
        <v>2715.0404079701657</v>
      </c>
      <c r="L245" s="5">
        <f>((L220-'Main Injection'!L70)*60*1000000)/($A245*360)</f>
        <v>2727.3376752694935</v>
      </c>
      <c r="M245" s="5">
        <f>((M220-'Main Injection'!M70)*60*1000000)/($A245*360)</f>
        <v>2826.5192176839082</v>
      </c>
      <c r="N245" s="5">
        <f>((N220-'Main Injection'!N70)*60*1000000)/($A245*360)</f>
        <v>2705.2907694080459</v>
      </c>
      <c r="O245" s="5">
        <f>((O220-'Main Injection'!O70)*60*1000000)/($A245*360)</f>
        <v>2651.4114590632184</v>
      </c>
      <c r="P245" s="5">
        <f>((P220-'Main Injection'!P70)*60*1000000)/($A245*360)</f>
        <v>2655.9630906632183</v>
      </c>
      <c r="Q245" s="5">
        <f>((Q220-'Main Injection'!Q70)*60*1000000)/($A245*360)</f>
        <v>2631.2992512908045</v>
      </c>
      <c r="R245" s="5">
        <f>((R220-'Main Injection'!R70)*60*1000000)/($A245*360)</f>
        <v>2590.889768532184</v>
      </c>
      <c r="S245" s="16">
        <f t="shared" si="127"/>
        <v>2590.889768532184</v>
      </c>
    </row>
    <row r="246" spans="1:19" s="5" customFormat="1" x14ac:dyDescent="0.25">
      <c r="A246" s="8">
        <f>'CSP5'!$A$185</f>
        <v>3000</v>
      </c>
      <c r="B246" s="16">
        <f t="shared" si="126"/>
        <v>393.38544444444443</v>
      </c>
      <c r="C246" s="5">
        <f>((C221-'Main Injection'!C71)*60*1000000)/($A246*360)</f>
        <v>393.38544444444443</v>
      </c>
      <c r="D246" s="5">
        <f>((D221-'Main Injection'!D71)*60*1000000)/($A246*360)</f>
        <v>390.93057905297781</v>
      </c>
      <c r="E246" s="5">
        <f>((E221-'Main Injection'!E71)*60*1000000)/($A246*360)</f>
        <v>445.98617739136006</v>
      </c>
      <c r="F246" s="5">
        <f>((F221-'Main Injection'!F71)*60*1000000)/($A246*360)</f>
        <v>504.57995516913786</v>
      </c>
      <c r="G246" s="5">
        <f>((G221-'Main Injection'!G71)*60*1000000)/($A246*360)</f>
        <v>555.74622315036459</v>
      </c>
      <c r="H246" s="5">
        <f>((H221-'Main Injection'!H71)*60*1000000)/($A246*360)</f>
        <v>1044.7324231666666</v>
      </c>
      <c r="I246" s="5">
        <f>((I221-'Main Injection'!I71)*60*1000000)/($A246*360)</f>
        <v>1754.1889773444445</v>
      </c>
      <c r="J246" s="5">
        <f>((J221-'Main Injection'!J71)*60*1000000)/($A246*360)</f>
        <v>2183.226926444444</v>
      </c>
      <c r="K246" s="5">
        <f>((K221-'Main Injection'!K71)*60*1000000)/($A246*360)</f>
        <v>2466.8316140666666</v>
      </c>
      <c r="L246" s="5">
        <f>((L221-'Main Injection'!L71)*60*1000000)/($A246*360)</f>
        <v>2476.8451995666669</v>
      </c>
      <c r="M246" s="5">
        <f>((M221-'Main Injection'!M71)*60*1000000)/($A246*360)</f>
        <v>2516.2247580777776</v>
      </c>
      <c r="N246" s="5">
        <f>((N221-'Main Injection'!N71)*60*1000000)/($A246*360)</f>
        <v>2522.5970342777778</v>
      </c>
      <c r="O246" s="5">
        <f>((O221-'Main Injection'!O71)*60*1000000)/($A246*360)</f>
        <v>2548.6387009444443</v>
      </c>
      <c r="P246" s="5">
        <f>((P221-'Main Injection'!P71)*60*1000000)/($A246*360)</f>
        <v>2548.6387009444443</v>
      </c>
      <c r="Q246" s="5">
        <f>((Q221-'Main Injection'!Q71)*60*1000000)/($A246*360)</f>
        <v>2652.9434802999999</v>
      </c>
      <c r="R246" s="5">
        <f>((R221-'Main Injection'!R71)*60*1000000)/($A246*360)</f>
        <v>2646.1160328999999</v>
      </c>
      <c r="S246" s="16">
        <f t="shared" si="127"/>
        <v>2646.1160328999999</v>
      </c>
    </row>
    <row r="247" spans="1:19" s="5" customFormat="1" x14ac:dyDescent="0.25">
      <c r="A247" s="8">
        <f>'CSP5'!$A$186</f>
        <v>3200</v>
      </c>
      <c r="B247" s="16">
        <f t="shared" si="126"/>
        <v>358.79885416666684</v>
      </c>
      <c r="C247" s="5">
        <f>((C222-'Main Injection'!C72)*60*1000000)/($A247*360)</f>
        <v>358.79885416666684</v>
      </c>
      <c r="D247" s="5">
        <f>((D222-'Main Injection'!D72)*60*1000000)/($A247*360)</f>
        <v>360.02651465904887</v>
      </c>
      <c r="E247" s="5">
        <f>((E222-'Main Injection'!E72)*60*1000000)/($A247*360)</f>
        <v>414.65224844198224</v>
      </c>
      <c r="F247" s="5">
        <f>((F222-'Main Injection'!F72)*60*1000000)/($A247*360)</f>
        <v>469.58391510864885</v>
      </c>
      <c r="G247" s="5">
        <f>((G222-'Main Injection'!G72)*60*1000000)/($A247*360)</f>
        <v>521.30613099703999</v>
      </c>
      <c r="H247" s="5">
        <f>((H222-'Main Injection'!H72)*60*1000000)/($A247*360)</f>
        <v>665.94022566666661</v>
      </c>
      <c r="I247" s="5">
        <f>((I222-'Main Injection'!I72)*60*1000000)/($A247*360)</f>
        <v>1032.1511631666667</v>
      </c>
      <c r="J247" s="5">
        <f>((J222-'Main Injection'!J72)*60*1000000)/($A247*360)</f>
        <v>1496.00770825</v>
      </c>
      <c r="K247" s="5">
        <f>((K222-'Main Injection'!K72)*60*1000000)/($A247*360)</f>
        <v>1853.2618981666665</v>
      </c>
      <c r="L247" s="5">
        <f>((L222-'Main Injection'!L72)*60*1000000)/($A247*360)</f>
        <v>1853.2618981666669</v>
      </c>
      <c r="M247" s="5">
        <f>((M222-'Main Injection'!M72)*60*1000000)/($A247*360)</f>
        <v>1529.3785764166664</v>
      </c>
      <c r="N247" s="5">
        <f>((N222-'Main Injection'!N72)*60*1000000)/($A247*360)</f>
        <v>1563.1569964999999</v>
      </c>
      <c r="O247" s="5">
        <f>((O222-'Main Injection'!O72)*60*1000000)/($A247*360)</f>
        <v>1666.9167881666665</v>
      </c>
      <c r="P247" s="5">
        <f>((P222-'Main Injection'!P72)*60*1000000)/($A247*360)</f>
        <v>1691.3308506666665</v>
      </c>
      <c r="Q247" s="5">
        <f>((Q222-'Main Injection'!Q72)*60*1000000)/($A247*360)</f>
        <v>1846.7613889166669</v>
      </c>
      <c r="R247" s="5">
        <f>((R222-'Main Injection'!R72)*60*1000000)/($A247*360)</f>
        <v>1999.3492535</v>
      </c>
      <c r="S247" s="16">
        <f t="shared" si="127"/>
        <v>1999.3492535</v>
      </c>
    </row>
    <row r="248" spans="1:19" s="5" customFormat="1" x14ac:dyDescent="0.25">
      <c r="A248" s="8">
        <f>'CSP5'!$A$187</f>
        <v>3300</v>
      </c>
      <c r="B248" s="16">
        <f t="shared" si="126"/>
        <v>343.07767676767685</v>
      </c>
      <c r="C248" s="5">
        <f>((C223-'Main Injection'!C73)*60*1000000)/($A248*360)</f>
        <v>343.07767676767685</v>
      </c>
      <c r="D248" s="5">
        <f>((D223-'Main Injection'!D73)*60*1000000)/($A248*360)</f>
        <v>342.64074287874587</v>
      </c>
      <c r="E248" s="5">
        <f>((E223-'Main Injection'!E73)*60*1000000)/($A248*360)</f>
        <v>395.14265775650478</v>
      </c>
      <c r="F248" s="5">
        <f>((F223-'Main Injection'!F73)*60*1000000)/($A248*360)</f>
        <v>449.05390721723478</v>
      </c>
      <c r="G248" s="5">
        <f>((G223-'Main Injection'!G73)*60*1000000)/($A248*360)</f>
        <v>498.97596474497288</v>
      </c>
      <c r="H248" s="5">
        <f>((H223-'Main Injection'!H73)*60*1000000)/($A248*360)</f>
        <v>590.71007074675708</v>
      </c>
      <c r="I248" s="5">
        <f>((I223-'Main Injection'!I73)*60*1000000)/($A248*360)</f>
        <v>939.90512125180783</v>
      </c>
      <c r="J248" s="5">
        <f>((J223-'Main Injection'!J73)*60*1000000)/($A248*360)</f>
        <v>1395.6343131709996</v>
      </c>
      <c r="K248" s="5">
        <f>((K223-'Main Injection'!K73)*60*1000000)/($A248*360)</f>
        <v>1798.0964343831208</v>
      </c>
      <c r="L248" s="5">
        <f>((L223-'Main Injection'!L73)*60*1000000)/($A248*360)</f>
        <v>1573.1911313528178</v>
      </c>
      <c r="M248" s="5">
        <f>((M223-'Main Injection'!M73)*60*1000000)/($A248*360)</f>
        <v>1472.5755757972622</v>
      </c>
      <c r="N248" s="5">
        <f>((N223-'Main Injection'!N73)*60*1000000)/($A248*360)</f>
        <v>1448.90133337302</v>
      </c>
      <c r="O248" s="5">
        <f>((O223-'Main Injection'!O73)*60*1000000)/($A248*360)</f>
        <v>1639.4413131313131</v>
      </c>
      <c r="P248" s="5">
        <f>((P223-'Main Injection'!P73)*60*1000000)/($A248*360)</f>
        <v>1615.7670707070708</v>
      </c>
      <c r="Q248" s="5">
        <f>((Q223-'Main Injection'!Q73)*60*1000000)/($A248*360)</f>
        <v>1692.7083333333333</v>
      </c>
      <c r="R248" s="5">
        <f>((R223-'Main Injection'!R73)*60*1000000)/($A248*360)</f>
        <v>1769.6496464646466</v>
      </c>
      <c r="S248" s="16">
        <f t="shared" si="127"/>
        <v>1769.6496464646466</v>
      </c>
    </row>
    <row r="249" spans="1:19" s="5" customFormat="1" x14ac:dyDescent="0.25">
      <c r="A249" s="8">
        <f>'CSP5'!$A$188</f>
        <v>3500</v>
      </c>
      <c r="B249" s="16">
        <f t="shared" si="126"/>
        <v>314.33038095238106</v>
      </c>
      <c r="C249" s="5">
        <f>((C224-'Main Injection'!C74)*60*1000000)/($A249*360)</f>
        <v>314.33038095238106</v>
      </c>
      <c r="D249" s="5">
        <f>((D224-'Main Injection'!D74)*60*1000000)/($A249*360)</f>
        <v>310.84961733762026</v>
      </c>
      <c r="E249" s="5">
        <f>((E224-'Main Injection'!E74)*60*1000000)/($A249*360)</f>
        <v>348.76167496758853</v>
      </c>
      <c r="F249" s="5">
        <f>((F224-'Main Injection'!F74)*60*1000000)/($A249*360)</f>
        <v>397.64497285063123</v>
      </c>
      <c r="G249" s="5">
        <f>((G224-'Main Injection'!G74)*60*1000000)/($A249*360)</f>
        <v>445.06913584877725</v>
      </c>
      <c r="H249" s="5">
        <f>((H224-'Main Injection'!H74)*60*1000000)/($A249*360)</f>
        <v>492.01683686555424</v>
      </c>
      <c r="I249" s="5">
        <f>((I224-'Main Injection'!I74)*60*1000000)/($A249*360)</f>
        <v>826.83826543698285</v>
      </c>
      <c r="J249" s="5">
        <f>((J224-'Main Injection'!J74)*60*1000000)/($A249*360)</f>
        <v>1256.5257892465065</v>
      </c>
      <c r="K249" s="5">
        <f>((K224-'Main Injection'!K74)*60*1000000)/($A249*360)</f>
        <v>1680.6329321036494</v>
      </c>
      <c r="L249" s="5">
        <f>((L224-'Main Injection'!L74)*60*1000000)/($A249*360)</f>
        <v>1468.5793606750781</v>
      </c>
      <c r="M249" s="5">
        <f>((M224-'Main Injection'!M74)*60*1000000)/($A249*360)</f>
        <v>1373.713265436983</v>
      </c>
      <c r="N249" s="5">
        <f>((N224-'Main Injection'!N74)*60*1000000)/($A249*360)</f>
        <v>1351.3918368655545</v>
      </c>
      <c r="O249" s="5">
        <f>((O224-'Main Injection'!O74)*60*1000000)/($A249*360)</f>
        <v>1545.7589523809525</v>
      </c>
      <c r="P249" s="5">
        <f>((P224-'Main Injection'!P74)*60*1000000)/($A249*360)</f>
        <v>1523.4375238095238</v>
      </c>
      <c r="Q249" s="5">
        <f>((Q224-'Main Injection'!Q74)*60*1000000)/($A249*360)</f>
        <v>1595.9821428571429</v>
      </c>
      <c r="R249" s="5">
        <f>((R224-'Main Injection'!R74)*60*1000000)/($A249*360)</f>
        <v>1668.5268095238098</v>
      </c>
      <c r="S249" s="16">
        <f t="shared" si="127"/>
        <v>1668.5268095238098</v>
      </c>
    </row>
    <row r="250" spans="1:19" s="5" customFormat="1" x14ac:dyDescent="0.25">
      <c r="A250" s="16">
        <f>'CSP5'!$A$189</f>
        <v>3501</v>
      </c>
      <c r="B250" s="16">
        <f>B249</f>
        <v>314.33038095238106</v>
      </c>
      <c r="C250" s="16">
        <f t="shared" ref="C250:S250" si="128">C249</f>
        <v>314.33038095238106</v>
      </c>
      <c r="D250" s="16">
        <f t="shared" si="128"/>
        <v>310.84961733762026</v>
      </c>
      <c r="E250" s="16">
        <f t="shared" si="128"/>
        <v>348.76167496758853</v>
      </c>
      <c r="F250" s="16">
        <f t="shared" si="128"/>
        <v>397.64497285063123</v>
      </c>
      <c r="G250" s="16">
        <f t="shared" si="128"/>
        <v>445.06913584877725</v>
      </c>
      <c r="H250" s="16">
        <f t="shared" si="128"/>
        <v>492.01683686555424</v>
      </c>
      <c r="I250" s="16">
        <f t="shared" si="128"/>
        <v>826.83826543698285</v>
      </c>
      <c r="J250" s="16">
        <f t="shared" si="128"/>
        <v>1256.5257892465065</v>
      </c>
      <c r="K250" s="16">
        <f t="shared" si="128"/>
        <v>1680.6329321036494</v>
      </c>
      <c r="L250" s="16">
        <f t="shared" si="128"/>
        <v>1468.5793606750781</v>
      </c>
      <c r="M250" s="16">
        <f t="shared" si="128"/>
        <v>1373.713265436983</v>
      </c>
      <c r="N250" s="16">
        <f t="shared" si="128"/>
        <v>1351.3918368655545</v>
      </c>
      <c r="O250" s="16">
        <f t="shared" si="128"/>
        <v>1545.7589523809525</v>
      </c>
      <c r="P250" s="16">
        <f t="shared" si="128"/>
        <v>1523.4375238095238</v>
      </c>
      <c r="Q250" s="16">
        <f t="shared" si="128"/>
        <v>1595.9821428571429</v>
      </c>
      <c r="R250" s="16">
        <f t="shared" si="128"/>
        <v>1668.5268095238098</v>
      </c>
      <c r="S250" s="16">
        <f t="shared" si="128"/>
        <v>1668.5268095238098</v>
      </c>
    </row>
    <row r="252" spans="1:19" x14ac:dyDescent="0.25">
      <c r="A252" s="17"/>
      <c r="B252" s="51" t="s">
        <v>1160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13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13">
        <f>'CSP5'!$S$168</f>
        <v>141</v>
      </c>
    </row>
    <row r="255" spans="1:19" s="5" customFormat="1" x14ac:dyDescent="0.25">
      <c r="A255" s="16">
        <f>'CSP5'!$A$169</f>
        <v>619</v>
      </c>
      <c r="B255" s="16">
        <f>B256</f>
        <v>11.990122646701934</v>
      </c>
      <c r="C255" s="16">
        <f t="shared" ref="C255:S255" si="129">C256</f>
        <v>11.990122646701934</v>
      </c>
      <c r="D255" s="16">
        <f t="shared" si="129"/>
        <v>11.990122646701934</v>
      </c>
      <c r="E255" s="16">
        <f t="shared" si="129"/>
        <v>12.059419704244037</v>
      </c>
      <c r="F255" s="16">
        <f t="shared" si="129"/>
        <v>12.97059307973332</v>
      </c>
      <c r="G255" s="16">
        <f t="shared" si="129"/>
        <v>13.087898790171433</v>
      </c>
      <c r="H255" s="16">
        <f t="shared" si="129"/>
        <v>13.456928028797206</v>
      </c>
      <c r="I255" s="16">
        <f t="shared" si="129"/>
        <v>13.957330734558225</v>
      </c>
      <c r="J255" s="16">
        <f t="shared" si="129"/>
        <v>16.958448184096966</v>
      </c>
      <c r="K255" s="16">
        <f t="shared" si="129"/>
        <v>17.898314569793062</v>
      </c>
      <c r="L255" s="16">
        <f t="shared" si="129"/>
        <v>19.091999205257661</v>
      </c>
      <c r="M255" s="16">
        <f t="shared" si="129"/>
        <v>20.715264048888312</v>
      </c>
      <c r="N255" s="16">
        <f t="shared" si="129"/>
        <v>22.114555693929727</v>
      </c>
      <c r="O255" s="16">
        <f t="shared" si="129"/>
        <v>22.583305693929727</v>
      </c>
      <c r="P255" s="16">
        <f t="shared" si="129"/>
        <v>23.169243693929722</v>
      </c>
      <c r="Q255" s="16">
        <f t="shared" si="129"/>
        <v>23.637993693929722</v>
      </c>
      <c r="R255" s="16">
        <f t="shared" si="129"/>
        <v>24.223930693929727</v>
      </c>
      <c r="S255" s="16">
        <f t="shared" si="129"/>
        <v>24.223930693929727</v>
      </c>
    </row>
    <row r="256" spans="1:19" s="5" customFormat="1" x14ac:dyDescent="0.25">
      <c r="A256" s="8">
        <f>'CSP5'!$A$170</f>
        <v>620</v>
      </c>
      <c r="B256" s="16">
        <f>C256</f>
        <v>11.990122646701934</v>
      </c>
      <c r="C256" s="5">
        <f>($A256*360*C231)/(60*1000000)</f>
        <v>11.990122646701934</v>
      </c>
      <c r="D256" s="5">
        <f t="shared" ref="D256:R256" si="130">($A256*360*D231)/(60*1000000)</f>
        <v>11.990122646701934</v>
      </c>
      <c r="E256" s="5">
        <f t="shared" si="130"/>
        <v>12.059419704244037</v>
      </c>
      <c r="F256" s="5">
        <f t="shared" si="130"/>
        <v>12.97059307973332</v>
      </c>
      <c r="G256" s="5">
        <f t="shared" si="130"/>
        <v>13.087898790171433</v>
      </c>
      <c r="H256" s="5">
        <f t="shared" si="130"/>
        <v>13.456928028797206</v>
      </c>
      <c r="I256" s="5">
        <f t="shared" si="130"/>
        <v>13.957330734558225</v>
      </c>
      <c r="J256" s="5">
        <f t="shared" si="130"/>
        <v>16.958448184096966</v>
      </c>
      <c r="K256" s="5">
        <f t="shared" si="130"/>
        <v>17.898314569793062</v>
      </c>
      <c r="L256" s="5">
        <f t="shared" si="130"/>
        <v>19.091999205257661</v>
      </c>
      <c r="M256" s="5">
        <f t="shared" si="130"/>
        <v>20.715264048888312</v>
      </c>
      <c r="N256" s="5">
        <f t="shared" si="130"/>
        <v>22.114555693929727</v>
      </c>
      <c r="O256" s="5">
        <f t="shared" si="130"/>
        <v>22.583305693929727</v>
      </c>
      <c r="P256" s="5">
        <f t="shared" si="130"/>
        <v>23.169243693929722</v>
      </c>
      <c r="Q256" s="5">
        <f t="shared" si="130"/>
        <v>23.637993693929722</v>
      </c>
      <c r="R256" s="5">
        <f t="shared" si="130"/>
        <v>24.223930693929727</v>
      </c>
      <c r="S256" s="16">
        <f>R256</f>
        <v>24.223930693929727</v>
      </c>
    </row>
    <row r="257" spans="1:19" s="5" customFormat="1" x14ac:dyDescent="0.25">
      <c r="A257" s="8">
        <f>'CSP5'!$A$171</f>
        <v>650</v>
      </c>
      <c r="B257" s="16">
        <f t="shared" ref="B257:B274" si="131">C257</f>
        <v>12.047857805567542</v>
      </c>
      <c r="C257" s="5">
        <f t="shared" ref="C257:R257" si="132">($A257*360*C232)/(60*1000000)</f>
        <v>12.047857805567542</v>
      </c>
      <c r="D257" s="5">
        <f t="shared" si="132"/>
        <v>12.047857805567542</v>
      </c>
      <c r="E257" s="5">
        <f t="shared" si="132"/>
        <v>12.047857805567542</v>
      </c>
      <c r="F257" s="5">
        <f t="shared" si="132"/>
        <v>9.0025133881841626</v>
      </c>
      <c r="G257" s="5">
        <f t="shared" si="132"/>
        <v>10.013219701564292</v>
      </c>
      <c r="H257" s="5">
        <f t="shared" si="132"/>
        <v>13.444610302215992</v>
      </c>
      <c r="I257" s="5">
        <f t="shared" si="132"/>
        <v>13.94673902970308</v>
      </c>
      <c r="J257" s="5">
        <f t="shared" si="132"/>
        <v>16.993614029703082</v>
      </c>
      <c r="K257" s="5">
        <f t="shared" si="132"/>
        <v>18.16488731439896</v>
      </c>
      <c r="L257" s="5">
        <f t="shared" si="132"/>
        <v>19.315606276548806</v>
      </c>
      <c r="M257" s="5">
        <f t="shared" si="132"/>
        <v>20.96178013641471</v>
      </c>
      <c r="N257" s="5">
        <f t="shared" si="132"/>
        <v>22.13365513641471</v>
      </c>
      <c r="O257" s="5">
        <f t="shared" si="132"/>
        <v>22.614275721965679</v>
      </c>
      <c r="P257" s="5">
        <f t="shared" si="132"/>
        <v>23.200213721965678</v>
      </c>
      <c r="Q257" s="5">
        <f t="shared" si="132"/>
        <v>23.668963721965678</v>
      </c>
      <c r="R257" s="5">
        <f t="shared" si="132"/>
        <v>24.254900721965679</v>
      </c>
      <c r="S257" s="16">
        <f t="shared" ref="S257:S274" si="133">R257</f>
        <v>24.254900721965679</v>
      </c>
    </row>
    <row r="258" spans="1:19" s="5" customFormat="1" x14ac:dyDescent="0.25">
      <c r="A258" s="8">
        <f>'CSP5'!$A$172</f>
        <v>800</v>
      </c>
      <c r="B258" s="16">
        <f t="shared" si="131"/>
        <v>11.873658883597724</v>
      </c>
      <c r="C258" s="5">
        <f t="shared" ref="C258:R258" si="134">($A258*360*C233)/(60*1000000)</f>
        <v>11.873658883597724</v>
      </c>
      <c r="D258" s="5">
        <f t="shared" si="134"/>
        <v>11.945229868694838</v>
      </c>
      <c r="E258" s="5">
        <f t="shared" si="134"/>
        <v>11.853272530792346</v>
      </c>
      <c r="F258" s="5">
        <f t="shared" si="134"/>
        <v>8.7419317120548872</v>
      </c>
      <c r="G258" s="5">
        <f t="shared" si="134"/>
        <v>8.7687884778434775</v>
      </c>
      <c r="H258" s="5">
        <f t="shared" si="134"/>
        <v>12.61628613703332</v>
      </c>
      <c r="I258" s="5">
        <f t="shared" si="134"/>
        <v>12.656968798167696</v>
      </c>
      <c r="J258" s="5">
        <f t="shared" si="134"/>
        <v>16.799612308921038</v>
      </c>
      <c r="K258" s="5">
        <f t="shared" si="134"/>
        <v>19.072300905782846</v>
      </c>
      <c r="L258" s="5">
        <f t="shared" si="134"/>
        <v>19.481867078204928</v>
      </c>
      <c r="M258" s="5">
        <f t="shared" si="134"/>
        <v>20.090900493117971</v>
      </c>
      <c r="N258" s="5">
        <f t="shared" si="134"/>
        <v>20.463050920290303</v>
      </c>
      <c r="O258" s="5">
        <f t="shared" si="134"/>
        <v>20.735418700719443</v>
      </c>
      <c r="P258" s="5">
        <f t="shared" si="134"/>
        <v>20.971647944835325</v>
      </c>
      <c r="Q258" s="5">
        <f t="shared" si="134"/>
        <v>21.20726924006075</v>
      </c>
      <c r="R258" s="5">
        <f t="shared" si="134"/>
        <v>21.326340881621167</v>
      </c>
      <c r="S258" s="16">
        <f t="shared" si="133"/>
        <v>21.326340881621167</v>
      </c>
    </row>
    <row r="259" spans="1:19" s="5" customFormat="1" x14ac:dyDescent="0.25">
      <c r="A259" s="8">
        <f>'CSP5'!$A$173</f>
        <v>1000</v>
      </c>
      <c r="B259" s="16">
        <f t="shared" si="131"/>
        <v>8.6914030707171204</v>
      </c>
      <c r="C259" s="5">
        <f t="shared" ref="C259:R259" si="135">($A259*360*C234)/(60*1000000)</f>
        <v>8.6914030707171204</v>
      </c>
      <c r="D259" s="5">
        <f t="shared" si="135"/>
        <v>8.4329222509606918</v>
      </c>
      <c r="E259" s="5">
        <f t="shared" si="135"/>
        <v>8.4074857666697227</v>
      </c>
      <c r="F259" s="5">
        <f t="shared" si="135"/>
        <v>8.5166164895954957</v>
      </c>
      <c r="G259" s="5">
        <f t="shared" si="135"/>
        <v>8.6597992802011117</v>
      </c>
      <c r="H259" s="5">
        <f t="shared" si="135"/>
        <v>12.427116722095157</v>
      </c>
      <c r="I259" s="5">
        <f t="shared" si="135"/>
        <v>12.447557765067087</v>
      </c>
      <c r="J259" s="5">
        <f t="shared" si="135"/>
        <v>16.590001851010946</v>
      </c>
      <c r="K259" s="5">
        <f t="shared" si="135"/>
        <v>19.560571936954801</v>
      </c>
      <c r="L259" s="5">
        <f t="shared" si="135"/>
        <v>19.549543723542644</v>
      </c>
      <c r="M259" s="5">
        <f t="shared" si="135"/>
        <v>18.853358770609919</v>
      </c>
      <c r="N259" s="5">
        <f t="shared" si="135"/>
        <v>18.273141403860482</v>
      </c>
      <c r="O259" s="5">
        <f t="shared" si="135"/>
        <v>18.259036877727148</v>
      </c>
      <c r="P259" s="5">
        <f t="shared" si="135"/>
        <v>18.026346609483731</v>
      </c>
      <c r="Q259" s="5">
        <f t="shared" si="135"/>
        <v>17.67646934124032</v>
      </c>
      <c r="R259" s="5">
        <f t="shared" si="135"/>
        <v>17.443779072996907</v>
      </c>
      <c r="S259" s="16">
        <f t="shared" si="133"/>
        <v>17.443779072996907</v>
      </c>
    </row>
    <row r="260" spans="1:19" s="5" customFormat="1" x14ac:dyDescent="0.25">
      <c r="A260" s="8">
        <f>'CSP5'!$A$174</f>
        <v>1200</v>
      </c>
      <c r="B260" s="16">
        <f t="shared" si="131"/>
        <v>7.9984852198669865</v>
      </c>
      <c r="C260" s="5">
        <f t="shared" ref="C260:R260" si="136">($A260*360*C235)/(60*1000000)</f>
        <v>7.9984852198669865</v>
      </c>
      <c r="D260" s="5">
        <f t="shared" si="136"/>
        <v>7.7594478239634963</v>
      </c>
      <c r="E260" s="5">
        <f t="shared" si="136"/>
        <v>7.7243549648639611</v>
      </c>
      <c r="F260" s="5">
        <f t="shared" si="136"/>
        <v>8.2707480727167777</v>
      </c>
      <c r="G260" s="5">
        <f t="shared" si="136"/>
        <v>9.5453928633861125</v>
      </c>
      <c r="H260" s="5">
        <f t="shared" si="136"/>
        <v>11.4586918661248</v>
      </c>
      <c r="I260" s="5">
        <f t="shared" si="136"/>
        <v>12.255450246253139</v>
      </c>
      <c r="J260" s="5">
        <f t="shared" si="136"/>
        <v>16.249568718080507</v>
      </c>
      <c r="K260" s="5">
        <f t="shared" si="136"/>
        <v>19.191222206649435</v>
      </c>
      <c r="L260" s="5">
        <f t="shared" si="136"/>
        <v>19.107515420550229</v>
      </c>
      <c r="M260" s="5">
        <f t="shared" si="136"/>
        <v>19.135442552619704</v>
      </c>
      <c r="N260" s="5">
        <f t="shared" si="136"/>
        <v>26.1803155438731</v>
      </c>
      <c r="O260" s="5">
        <f t="shared" si="136"/>
        <v>26.194619684689172</v>
      </c>
      <c r="P260" s="5">
        <f t="shared" si="136"/>
        <v>32.171181684689174</v>
      </c>
      <c r="Q260" s="5">
        <f t="shared" si="136"/>
        <v>32.184804675942573</v>
      </c>
      <c r="R260" s="5">
        <f t="shared" si="136"/>
        <v>32.184804675942573</v>
      </c>
      <c r="S260" s="16">
        <f t="shared" si="133"/>
        <v>32.184804675942573</v>
      </c>
    </row>
    <row r="261" spans="1:19" s="5" customFormat="1" x14ac:dyDescent="0.25">
      <c r="A261" s="8">
        <f>'CSP5'!$A$175</f>
        <v>1400</v>
      </c>
      <c r="B261" s="16">
        <f t="shared" si="131"/>
        <v>7.7842304140190022</v>
      </c>
      <c r="C261" s="5">
        <f t="shared" ref="C261:R261" si="137">($A261*360*C236)/(60*1000000)</f>
        <v>7.7842304140190022</v>
      </c>
      <c r="D261" s="5">
        <f t="shared" si="137"/>
        <v>7.6917160372287245</v>
      </c>
      <c r="E261" s="5">
        <f t="shared" si="137"/>
        <v>8.1384278527057656</v>
      </c>
      <c r="F261" s="5">
        <f t="shared" si="137"/>
        <v>9.1494161254734561</v>
      </c>
      <c r="G261" s="5">
        <f t="shared" si="137"/>
        <v>9.9099174878174701</v>
      </c>
      <c r="H261" s="5">
        <f t="shared" si="137"/>
        <v>12.788055093550305</v>
      </c>
      <c r="I261" s="5">
        <f t="shared" si="137"/>
        <v>15.22965781827634</v>
      </c>
      <c r="J261" s="5">
        <f t="shared" si="137"/>
        <v>20.302029211526751</v>
      </c>
      <c r="K261" s="5">
        <f t="shared" si="137"/>
        <v>20.161569495309127</v>
      </c>
      <c r="L261" s="5">
        <f t="shared" si="137"/>
        <v>19.936135183914239</v>
      </c>
      <c r="M261" s="5">
        <f t="shared" si="137"/>
        <v>19.690835317603948</v>
      </c>
      <c r="N261" s="5">
        <f t="shared" si="137"/>
        <v>29.527837365007148</v>
      </c>
      <c r="O261" s="5">
        <f t="shared" si="137"/>
        <v>43.544782564809289</v>
      </c>
      <c r="P261" s="5">
        <f t="shared" si="137"/>
        <v>43.497734842770335</v>
      </c>
      <c r="Q261" s="5">
        <f t="shared" si="137"/>
        <v>43.426052563128614</v>
      </c>
      <c r="R261" s="5">
        <f t="shared" si="137"/>
        <v>43.322957600651527</v>
      </c>
      <c r="S261" s="16">
        <f t="shared" si="133"/>
        <v>43.322957600651527</v>
      </c>
    </row>
    <row r="262" spans="1:19" s="5" customFormat="1" x14ac:dyDescent="0.25">
      <c r="A262" s="8">
        <f>'CSP5'!$A$176</f>
        <v>1550</v>
      </c>
      <c r="B262" s="16">
        <f t="shared" si="131"/>
        <v>7.6514764162606355</v>
      </c>
      <c r="C262" s="5">
        <f t="shared" ref="C262:R262" si="138">($A262*360*C237)/(60*1000000)</f>
        <v>7.6514764162606355</v>
      </c>
      <c r="D262" s="5">
        <f t="shared" si="138"/>
        <v>7.5929808984280376</v>
      </c>
      <c r="E262" s="5">
        <f t="shared" si="138"/>
        <v>7.3609920080791351</v>
      </c>
      <c r="F262" s="5">
        <f t="shared" si="138"/>
        <v>8.0553135649557941</v>
      </c>
      <c r="G262" s="5">
        <f t="shared" si="138"/>
        <v>10.08565446360624</v>
      </c>
      <c r="H262" s="5">
        <f t="shared" si="138"/>
        <v>16.088184366517503</v>
      </c>
      <c r="I262" s="5">
        <f t="shared" si="138"/>
        <v>20.990749794143028</v>
      </c>
      <c r="J262" s="5">
        <f t="shared" si="138"/>
        <v>23.986639486322602</v>
      </c>
      <c r="K262" s="5">
        <f t="shared" si="138"/>
        <v>23.851611502567494</v>
      </c>
      <c r="L262" s="5">
        <f t="shared" si="138"/>
        <v>23.732929391083172</v>
      </c>
      <c r="M262" s="5">
        <f t="shared" si="138"/>
        <v>27.469201036659918</v>
      </c>
      <c r="N262" s="5">
        <f t="shared" si="138"/>
        <v>44.457293968182285</v>
      </c>
      <c r="O262" s="5">
        <f t="shared" si="138"/>
        <v>43.276004910852073</v>
      </c>
      <c r="P262" s="5">
        <f t="shared" si="138"/>
        <v>43.212501367190377</v>
      </c>
      <c r="Q262" s="5">
        <f t="shared" si="138"/>
        <v>43.155849522676633</v>
      </c>
      <c r="R262" s="5">
        <f t="shared" si="138"/>
        <v>43.188684128290269</v>
      </c>
      <c r="S262" s="16">
        <f t="shared" si="133"/>
        <v>43.188684128290269</v>
      </c>
    </row>
    <row r="263" spans="1:19" s="5" customFormat="1" x14ac:dyDescent="0.25">
      <c r="A263" s="8">
        <f>'CSP5'!$A$177</f>
        <v>1700</v>
      </c>
      <c r="B263" s="16">
        <f t="shared" si="131"/>
        <v>7.5705770128999381</v>
      </c>
      <c r="C263" s="5">
        <f t="shared" ref="C263:R263" si="139">($A263*360*C238)/(60*1000000)</f>
        <v>7.5705770128999381</v>
      </c>
      <c r="D263" s="5">
        <f t="shared" si="139"/>
        <v>7.5588460357952654</v>
      </c>
      <c r="E263" s="5">
        <f t="shared" si="139"/>
        <v>7.7334160957105809</v>
      </c>
      <c r="F263" s="5">
        <f t="shared" si="139"/>
        <v>8.5651388373809034</v>
      </c>
      <c r="G263" s="5">
        <f t="shared" si="139"/>
        <v>14.011664546668539</v>
      </c>
      <c r="H263" s="5">
        <f t="shared" si="139"/>
        <v>21.873225473065258</v>
      </c>
      <c r="I263" s="5">
        <f t="shared" si="139"/>
        <v>25.764321253754105</v>
      </c>
      <c r="J263" s="5">
        <f t="shared" si="139"/>
        <v>32.628116859717501</v>
      </c>
      <c r="K263" s="5">
        <f t="shared" si="139"/>
        <v>35.244318913774443</v>
      </c>
      <c r="L263" s="5">
        <f t="shared" si="139"/>
        <v>37.049091459106464</v>
      </c>
      <c r="M263" s="5">
        <f t="shared" si="139"/>
        <v>41.955767547519109</v>
      </c>
      <c r="N263" s="5">
        <f t="shared" si="139"/>
        <v>45.755125542667223</v>
      </c>
      <c r="O263" s="5">
        <f t="shared" si="139"/>
        <v>44.508079092971812</v>
      </c>
      <c r="P263" s="5">
        <f t="shared" si="139"/>
        <v>44.127074631280003</v>
      </c>
      <c r="Q263" s="5">
        <f t="shared" si="139"/>
        <v>44.229043203239591</v>
      </c>
      <c r="R263" s="5">
        <f t="shared" si="139"/>
        <v>44.278180413389926</v>
      </c>
      <c r="S263" s="16">
        <f t="shared" si="133"/>
        <v>44.278180413389926</v>
      </c>
    </row>
    <row r="264" spans="1:19" s="5" customFormat="1" x14ac:dyDescent="0.25">
      <c r="A264" s="8">
        <f>'CSP5'!$A$178</f>
        <v>1800</v>
      </c>
      <c r="B264" s="16">
        <f t="shared" si="131"/>
        <v>7.5410463875461149</v>
      </c>
      <c r="C264" s="5">
        <f t="shared" ref="C264:R264" si="140">($A264*360*C239)/(60*1000000)</f>
        <v>7.5410463875461149</v>
      </c>
      <c r="D264" s="5">
        <f t="shared" si="140"/>
        <v>7.5491467987300052</v>
      </c>
      <c r="E264" s="5">
        <f t="shared" si="140"/>
        <v>7.6827182529051212</v>
      </c>
      <c r="F264" s="5">
        <f t="shared" si="140"/>
        <v>8.8102767950791687</v>
      </c>
      <c r="G264" s="5">
        <f t="shared" si="140"/>
        <v>17.820802899793762</v>
      </c>
      <c r="H264" s="5">
        <f t="shared" si="140"/>
        <v>25.606740817279999</v>
      </c>
      <c r="I264" s="5">
        <f t="shared" si="140"/>
        <v>32.394066511393277</v>
      </c>
      <c r="J264" s="5">
        <f t="shared" si="140"/>
        <v>38.353803654424397</v>
      </c>
      <c r="K264" s="5">
        <f t="shared" si="140"/>
        <v>40.07772572237895</v>
      </c>
      <c r="L264" s="5">
        <f t="shared" si="140"/>
        <v>43.367518254160395</v>
      </c>
      <c r="M264" s="5">
        <f t="shared" si="140"/>
        <v>45.049588399955951</v>
      </c>
      <c r="N264" s="5">
        <f t="shared" si="140"/>
        <v>45.488826383999999</v>
      </c>
      <c r="O264" s="5">
        <f t="shared" si="140"/>
        <v>44.767942119744006</v>
      </c>
      <c r="P264" s="5">
        <f t="shared" si="140"/>
        <v>44.811672214836022</v>
      </c>
      <c r="Q264" s="5">
        <f t="shared" si="140"/>
        <v>44.953528376963789</v>
      </c>
      <c r="R264" s="5">
        <f t="shared" si="140"/>
        <v>44.99725847205579</v>
      </c>
      <c r="S264" s="16">
        <f t="shared" si="133"/>
        <v>44.99725847205579</v>
      </c>
    </row>
    <row r="265" spans="1:19" s="5" customFormat="1" x14ac:dyDescent="0.25">
      <c r="A265" s="8">
        <f>'CSP5'!$A$179</f>
        <v>2000</v>
      </c>
      <c r="B265" s="16">
        <f t="shared" si="131"/>
        <v>7.979174695823283</v>
      </c>
      <c r="C265" s="5">
        <f t="shared" ref="C265:R265" si="141">($A265*360*C240)/(60*1000000)</f>
        <v>7.979174695823283</v>
      </c>
      <c r="D265" s="5">
        <f t="shared" si="141"/>
        <v>9.4781944195977239</v>
      </c>
      <c r="E265" s="5">
        <f t="shared" si="141"/>
        <v>11.070759583105495</v>
      </c>
      <c r="F265" s="5">
        <f t="shared" si="141"/>
        <v>10.839797144984534</v>
      </c>
      <c r="G265" s="5">
        <f t="shared" si="141"/>
        <v>20.283980222380379</v>
      </c>
      <c r="H265" s="5">
        <f t="shared" si="141"/>
        <v>26.119753079644159</v>
      </c>
      <c r="I265" s="5">
        <f t="shared" si="141"/>
        <v>35.992980510228726</v>
      </c>
      <c r="J265" s="5">
        <f t="shared" si="141"/>
        <v>41.974344865274368</v>
      </c>
      <c r="K265" s="5">
        <f t="shared" si="141"/>
        <v>43.979467903120835</v>
      </c>
      <c r="L265" s="5">
        <f t="shared" si="141"/>
        <v>44.533323511590268</v>
      </c>
      <c r="M265" s="5">
        <f t="shared" si="141"/>
        <v>47.667829231560951</v>
      </c>
      <c r="N265" s="5">
        <f t="shared" si="141"/>
        <v>49.743161862991869</v>
      </c>
      <c r="O265" s="5">
        <f t="shared" si="141"/>
        <v>50.561452935129985</v>
      </c>
      <c r="P265" s="5">
        <f t="shared" si="141"/>
        <v>51.927687571906432</v>
      </c>
      <c r="Q265" s="5">
        <f t="shared" si="141"/>
        <v>52.991272959999996</v>
      </c>
      <c r="R265" s="5">
        <f t="shared" si="141"/>
        <v>54.045855714166784</v>
      </c>
      <c r="S265" s="16">
        <f t="shared" si="133"/>
        <v>54.045855714166784</v>
      </c>
    </row>
    <row r="266" spans="1:19" s="5" customFormat="1" x14ac:dyDescent="0.25">
      <c r="A266" s="8">
        <f>'CSP5'!$A$180</f>
        <v>2200</v>
      </c>
      <c r="B266" s="16">
        <f t="shared" si="131"/>
        <v>7.8488181001154285</v>
      </c>
      <c r="C266" s="5">
        <f t="shared" ref="C266:R266" si="142">($A266*360*C241)/(60*1000000)</f>
        <v>7.8488181001154285</v>
      </c>
      <c r="D266" s="5">
        <f t="shared" si="142"/>
        <v>11.096929218250922</v>
      </c>
      <c r="E266" s="5">
        <f t="shared" si="142"/>
        <v>14.26248618429795</v>
      </c>
      <c r="F266" s="5">
        <f t="shared" si="142"/>
        <v>15.26418480572621</v>
      </c>
      <c r="G266" s="5">
        <f t="shared" si="142"/>
        <v>23.062378244618412</v>
      </c>
      <c r="H266" s="5">
        <f t="shared" si="142"/>
        <v>34.860634087608574</v>
      </c>
      <c r="I266" s="5">
        <f t="shared" si="142"/>
        <v>40.32440346462635</v>
      </c>
      <c r="J266" s="5">
        <f t="shared" si="142"/>
        <v>50.237409794863822</v>
      </c>
      <c r="K266" s="5">
        <f t="shared" si="142"/>
        <v>50.609557248000002</v>
      </c>
      <c r="L266" s="5">
        <f t="shared" si="142"/>
        <v>50.422366272214909</v>
      </c>
      <c r="M266" s="5">
        <f t="shared" si="142"/>
        <v>50.788176526933157</v>
      </c>
      <c r="N266" s="5">
        <f t="shared" si="142"/>
        <v>48.742593393593353</v>
      </c>
      <c r="O266" s="5">
        <f t="shared" si="142"/>
        <v>48.689387197181951</v>
      </c>
      <c r="P266" s="5">
        <f t="shared" si="142"/>
        <v>48.906810262615686</v>
      </c>
      <c r="Q266" s="5">
        <f t="shared" si="142"/>
        <v>49.133850315354309</v>
      </c>
      <c r="R266" s="5">
        <f t="shared" si="142"/>
        <v>49.348432997839623</v>
      </c>
      <c r="S266" s="16">
        <f t="shared" si="133"/>
        <v>49.348432997839623</v>
      </c>
    </row>
    <row r="267" spans="1:19" s="5" customFormat="1" x14ac:dyDescent="0.25">
      <c r="A267" s="8">
        <f>'CSP5'!$A$181</f>
        <v>2400</v>
      </c>
      <c r="B267" s="16">
        <f t="shared" si="131"/>
        <v>7.6569380000000002</v>
      </c>
      <c r="C267" s="5">
        <f t="shared" ref="C267:R267" si="143">($A267*360*C242)/(60*1000000)</f>
        <v>7.6569380000000002</v>
      </c>
      <c r="D267" s="5">
        <f t="shared" si="143"/>
        <v>10.011692281545985</v>
      </c>
      <c r="E267" s="5">
        <f t="shared" si="143"/>
        <v>10.071348275798144</v>
      </c>
      <c r="F267" s="5">
        <f t="shared" si="143"/>
        <v>11.818502016284672</v>
      </c>
      <c r="G267" s="5">
        <f t="shared" si="143"/>
        <v>22.638789599739397</v>
      </c>
      <c r="H267" s="5">
        <f t="shared" si="143"/>
        <v>33.411326721912189</v>
      </c>
      <c r="I267" s="5">
        <f t="shared" si="143"/>
        <v>42.888739150504065</v>
      </c>
      <c r="J267" s="5">
        <f t="shared" si="143"/>
        <v>49.919731958886658</v>
      </c>
      <c r="K267" s="5">
        <f t="shared" si="143"/>
        <v>49.989154335224114</v>
      </c>
      <c r="L267" s="5">
        <f t="shared" si="143"/>
        <v>49.977517209484084</v>
      </c>
      <c r="M267" s="5">
        <f t="shared" si="143"/>
        <v>50.483699844131998</v>
      </c>
      <c r="N267" s="5">
        <f t="shared" si="143"/>
        <v>48.086663086287722</v>
      </c>
      <c r="O267" s="5">
        <f t="shared" si="143"/>
        <v>48.273000177593239</v>
      </c>
      <c r="P267" s="5">
        <f t="shared" si="143"/>
        <v>48.515571432938494</v>
      </c>
      <c r="Q267" s="5">
        <f t="shared" si="143"/>
        <v>48.119568839021952</v>
      </c>
      <c r="R267" s="5">
        <f t="shared" si="143"/>
        <v>48.34511823194665</v>
      </c>
      <c r="S267" s="16">
        <f t="shared" si="133"/>
        <v>48.34511823194665</v>
      </c>
    </row>
    <row r="268" spans="1:19" s="5" customFormat="1" x14ac:dyDescent="0.25">
      <c r="A268" s="8">
        <f>'CSP5'!$A$182</f>
        <v>2600</v>
      </c>
      <c r="B268" s="16">
        <f t="shared" si="131"/>
        <v>7.4649380000000001</v>
      </c>
      <c r="C268" s="5">
        <f t="shared" ref="C268:R268" si="144">($A268*360*C243)/(60*1000000)</f>
        <v>7.4649380000000001</v>
      </c>
      <c r="D268" s="5">
        <f t="shared" si="144"/>
        <v>9.8504548932485765</v>
      </c>
      <c r="E268" s="5">
        <f t="shared" si="144"/>
        <v>9.9591900747514241</v>
      </c>
      <c r="F268" s="5">
        <f t="shared" si="144"/>
        <v>11.539142929665028</v>
      </c>
      <c r="G268" s="5">
        <f t="shared" si="144"/>
        <v>18.373011649717675</v>
      </c>
      <c r="H268" s="5">
        <f t="shared" si="144"/>
        <v>31.594252430893761</v>
      </c>
      <c r="I268" s="5">
        <f t="shared" si="144"/>
        <v>39.499910079712734</v>
      </c>
      <c r="J268" s="5">
        <f t="shared" si="144"/>
        <v>49.569639707428969</v>
      </c>
      <c r="K268" s="5">
        <f t="shared" si="144"/>
        <v>49.52837865419081</v>
      </c>
      <c r="L268" s="5">
        <f t="shared" si="144"/>
        <v>49.708962504389071</v>
      </c>
      <c r="M268" s="5">
        <f t="shared" si="144"/>
        <v>50.271690730426933</v>
      </c>
      <c r="N268" s="5">
        <f t="shared" si="144"/>
        <v>48.994924527380611</v>
      </c>
      <c r="O268" s="5">
        <f t="shared" si="144"/>
        <v>49.772190340565373</v>
      </c>
      <c r="P268" s="5">
        <f t="shared" si="144"/>
        <v>49.679123777333956</v>
      </c>
      <c r="Q268" s="5">
        <f t="shared" si="144"/>
        <v>50.219776933800006</v>
      </c>
      <c r="R268" s="5">
        <f t="shared" si="144"/>
        <v>50.873198179440003</v>
      </c>
      <c r="S268" s="16">
        <f t="shared" si="133"/>
        <v>50.873198179440003</v>
      </c>
    </row>
    <row r="269" spans="1:19" s="5" customFormat="1" x14ac:dyDescent="0.25">
      <c r="A269" s="8">
        <f>'CSP5'!$A$183</f>
        <v>2800</v>
      </c>
      <c r="B269" s="16">
        <f t="shared" si="131"/>
        <v>7.2729379999999999</v>
      </c>
      <c r="C269" s="5">
        <f t="shared" ref="C269:R269" si="145">($A269*360*C244)/(60*1000000)</f>
        <v>7.2729379999999999</v>
      </c>
      <c r="D269" s="5">
        <f t="shared" si="145"/>
        <v>8.123983141342336</v>
      </c>
      <c r="E269" s="5">
        <f t="shared" si="145"/>
        <v>8.7135065607972706</v>
      </c>
      <c r="F269" s="5">
        <f t="shared" si="145"/>
        <v>12.240207826693119</v>
      </c>
      <c r="G269" s="5">
        <f t="shared" si="145"/>
        <v>18.147514260836008</v>
      </c>
      <c r="H269" s="5">
        <f t="shared" si="145"/>
        <v>31.947105052244481</v>
      </c>
      <c r="I269" s="5">
        <f t="shared" si="145"/>
        <v>38.503015952507326</v>
      </c>
      <c r="J269" s="5">
        <f t="shared" si="145"/>
        <v>47.93761029636746</v>
      </c>
      <c r="K269" s="5">
        <f t="shared" si="145"/>
        <v>49.531628229455819</v>
      </c>
      <c r="L269" s="5">
        <f t="shared" si="145"/>
        <v>49.794155360848862</v>
      </c>
      <c r="M269" s="5">
        <f t="shared" si="145"/>
        <v>50.234656944000001</v>
      </c>
      <c r="N269" s="5">
        <f t="shared" si="145"/>
        <v>48.550953979010245</v>
      </c>
      <c r="O269" s="5">
        <f t="shared" si="145"/>
        <v>48.316578979010245</v>
      </c>
      <c r="P269" s="5">
        <f t="shared" si="145"/>
        <v>47.2228612364</v>
      </c>
      <c r="Q269" s="5">
        <f t="shared" si="145"/>
        <v>46.400062352720006</v>
      </c>
      <c r="R269" s="5">
        <f t="shared" si="145"/>
        <v>46.0509862364</v>
      </c>
      <c r="S269" s="16">
        <f t="shared" si="133"/>
        <v>46.0509862364</v>
      </c>
    </row>
    <row r="270" spans="1:19" s="5" customFormat="1" x14ac:dyDescent="0.25">
      <c r="A270" s="8">
        <f>'CSP5'!$A$184</f>
        <v>2900</v>
      </c>
      <c r="B270" s="16">
        <f t="shared" si="131"/>
        <v>7.1769379999999989</v>
      </c>
      <c r="C270" s="5">
        <f t="shared" ref="C270:R270" si="146">($A270*360*C245)/(60*1000000)</f>
        <v>7.1769379999999989</v>
      </c>
      <c r="D270" s="5">
        <f t="shared" si="146"/>
        <v>8.3519600267070242</v>
      </c>
      <c r="E270" s="5">
        <f t="shared" si="146"/>
        <v>8.4161398379698085</v>
      </c>
      <c r="F270" s="5">
        <f t="shared" si="146"/>
        <v>13.364711351095634</v>
      </c>
      <c r="G270" s="5">
        <f t="shared" si="146"/>
        <v>16.115831803914492</v>
      </c>
      <c r="H270" s="5">
        <f t="shared" si="146"/>
        <v>25.931460595681251</v>
      </c>
      <c r="I270" s="5">
        <f t="shared" si="146"/>
        <v>36.496268028739586</v>
      </c>
      <c r="J270" s="5">
        <f t="shared" si="146"/>
        <v>40.53854921702132</v>
      </c>
      <c r="K270" s="5">
        <f t="shared" si="146"/>
        <v>47.241703098680887</v>
      </c>
      <c r="L270" s="5">
        <f t="shared" si="146"/>
        <v>47.45567554968919</v>
      </c>
      <c r="M270" s="5">
        <f t="shared" si="146"/>
        <v>49.181434387700001</v>
      </c>
      <c r="N270" s="5">
        <f t="shared" si="146"/>
        <v>47.072059387700001</v>
      </c>
      <c r="O270" s="5">
        <f t="shared" si="146"/>
        <v>46.134559387700001</v>
      </c>
      <c r="P270" s="5">
        <f t="shared" si="146"/>
        <v>46.213757777540003</v>
      </c>
      <c r="Q270" s="5">
        <f t="shared" si="146"/>
        <v>45.784606972459997</v>
      </c>
      <c r="R270" s="5">
        <f t="shared" si="146"/>
        <v>45.081481972459997</v>
      </c>
      <c r="S270" s="16">
        <f t="shared" si="133"/>
        <v>45.081481972459997</v>
      </c>
    </row>
    <row r="271" spans="1:19" s="5" customFormat="1" x14ac:dyDescent="0.25">
      <c r="A271" s="8">
        <f>'CSP5'!$A$185</f>
        <v>3000</v>
      </c>
      <c r="B271" s="16">
        <f t="shared" si="131"/>
        <v>7.0809379999999997</v>
      </c>
      <c r="C271" s="5">
        <f t="shared" ref="C271:R271" si="147">($A271*360*C246)/(60*1000000)</f>
        <v>7.0809379999999997</v>
      </c>
      <c r="D271" s="5">
        <f t="shared" si="147"/>
        <v>7.0367504229536006</v>
      </c>
      <c r="E271" s="5">
        <f t="shared" si="147"/>
        <v>8.0277511930444803</v>
      </c>
      <c r="F271" s="5">
        <f t="shared" si="147"/>
        <v>9.0824391930444826</v>
      </c>
      <c r="G271" s="5">
        <f t="shared" si="147"/>
        <v>10.003432016706562</v>
      </c>
      <c r="H271" s="5">
        <f t="shared" si="147"/>
        <v>18.805183617000001</v>
      </c>
      <c r="I271" s="5">
        <f t="shared" si="147"/>
        <v>31.575401592200002</v>
      </c>
      <c r="J271" s="5">
        <f t="shared" si="147"/>
        <v>39.298084675999988</v>
      </c>
      <c r="K271" s="5">
        <f t="shared" si="147"/>
        <v>44.402969053199996</v>
      </c>
      <c r="L271" s="5">
        <f t="shared" si="147"/>
        <v>44.583213592200003</v>
      </c>
      <c r="M271" s="5">
        <f t="shared" si="147"/>
        <v>45.292045645400002</v>
      </c>
      <c r="N271" s="5">
        <f t="shared" si="147"/>
        <v>45.406746617000003</v>
      </c>
      <c r="O271" s="5">
        <f t="shared" si="147"/>
        <v>45.875496617000003</v>
      </c>
      <c r="P271" s="5">
        <f t="shared" si="147"/>
        <v>45.875496617000003</v>
      </c>
      <c r="Q271" s="5">
        <f t="shared" si="147"/>
        <v>47.752982645400003</v>
      </c>
      <c r="R271" s="5">
        <f t="shared" si="147"/>
        <v>47.630088592200003</v>
      </c>
      <c r="S271" s="16">
        <f t="shared" si="133"/>
        <v>47.630088592200003</v>
      </c>
    </row>
    <row r="272" spans="1:19" s="5" customFormat="1" x14ac:dyDescent="0.25">
      <c r="A272" s="8">
        <f>'CSP5'!$A$186</f>
        <v>3200</v>
      </c>
      <c r="B272" s="16">
        <f t="shared" si="131"/>
        <v>6.8889380000000031</v>
      </c>
      <c r="C272" s="5">
        <f t="shared" ref="C272:R272" si="148">($A272*360*C247)/(60*1000000)</f>
        <v>6.8889380000000031</v>
      </c>
      <c r="D272" s="5">
        <f t="shared" si="148"/>
        <v>6.9125090814537389</v>
      </c>
      <c r="E272" s="5">
        <f t="shared" si="148"/>
        <v>7.9613231700860592</v>
      </c>
      <c r="F272" s="5">
        <f t="shared" si="148"/>
        <v>9.0160111700860579</v>
      </c>
      <c r="G272" s="5">
        <f t="shared" si="148"/>
        <v>10.009077715143167</v>
      </c>
      <c r="H272" s="5">
        <f t="shared" si="148"/>
        <v>12.786052332799999</v>
      </c>
      <c r="I272" s="5">
        <f t="shared" si="148"/>
        <v>19.817302332800004</v>
      </c>
      <c r="J272" s="5">
        <f t="shared" si="148"/>
        <v>28.723347998400001</v>
      </c>
      <c r="K272" s="5">
        <f t="shared" si="148"/>
        <v>35.582628444799994</v>
      </c>
      <c r="L272" s="5">
        <f t="shared" si="148"/>
        <v>35.582628444800001</v>
      </c>
      <c r="M272" s="5">
        <f t="shared" si="148"/>
        <v>29.364068667199998</v>
      </c>
      <c r="N272" s="5">
        <f t="shared" si="148"/>
        <v>30.012614332799998</v>
      </c>
      <c r="O272" s="5">
        <f t="shared" si="148"/>
        <v>32.004802332799997</v>
      </c>
      <c r="P272" s="5">
        <f t="shared" si="148"/>
        <v>32.473552332799997</v>
      </c>
      <c r="Q272" s="5">
        <f t="shared" si="148"/>
        <v>35.457818667200002</v>
      </c>
      <c r="R272" s="5">
        <f t="shared" si="148"/>
        <v>38.387505667200003</v>
      </c>
      <c r="S272" s="16">
        <f t="shared" si="133"/>
        <v>38.387505667200003</v>
      </c>
    </row>
    <row r="273" spans="1:19" s="5" customFormat="1" x14ac:dyDescent="0.25">
      <c r="A273" s="8">
        <f>'CSP5'!$A$187</f>
        <v>3300</v>
      </c>
      <c r="B273" s="16">
        <f t="shared" si="131"/>
        <v>6.7929380000000021</v>
      </c>
      <c r="C273" s="5">
        <f t="shared" ref="C273:R273" si="149">($A273*360*C248)/(60*1000000)</f>
        <v>6.7929380000000021</v>
      </c>
      <c r="D273" s="5">
        <f t="shared" si="149"/>
        <v>6.7842867089991676</v>
      </c>
      <c r="E273" s="5">
        <f t="shared" si="149"/>
        <v>7.8238246235787949</v>
      </c>
      <c r="F273" s="5">
        <f t="shared" si="149"/>
        <v>8.8912673629012478</v>
      </c>
      <c r="G273" s="5">
        <f t="shared" si="149"/>
        <v>9.8797241019504618</v>
      </c>
      <c r="H273" s="5">
        <f t="shared" si="149"/>
        <v>11.69605940078579</v>
      </c>
      <c r="I273" s="5">
        <f t="shared" si="149"/>
        <v>18.610121400785797</v>
      </c>
      <c r="J273" s="5">
        <f t="shared" si="149"/>
        <v>27.633559400785792</v>
      </c>
      <c r="K273" s="5">
        <f t="shared" si="149"/>
        <v>35.602309400785792</v>
      </c>
      <c r="L273" s="5">
        <f t="shared" si="149"/>
        <v>31.149184400785792</v>
      </c>
      <c r="M273" s="5">
        <f t="shared" si="149"/>
        <v>29.156996400785793</v>
      </c>
      <c r="N273" s="5">
        <f t="shared" si="149"/>
        <v>28.688246400785797</v>
      </c>
      <c r="O273" s="5">
        <f t="shared" si="149"/>
        <v>32.460937999999999</v>
      </c>
      <c r="P273" s="5">
        <f t="shared" si="149"/>
        <v>31.992188000000002</v>
      </c>
      <c r="Q273" s="5">
        <f t="shared" si="149"/>
        <v>33.515625</v>
      </c>
      <c r="R273" s="5">
        <f t="shared" si="149"/>
        <v>35.039063000000006</v>
      </c>
      <c r="S273" s="16">
        <f t="shared" si="133"/>
        <v>35.039063000000006</v>
      </c>
    </row>
    <row r="274" spans="1:19" s="5" customFormat="1" x14ac:dyDescent="0.25">
      <c r="A274" s="8">
        <f>'CSP5'!$A$188</f>
        <v>3500</v>
      </c>
      <c r="B274" s="16">
        <f t="shared" si="131"/>
        <v>6.600938000000002</v>
      </c>
      <c r="C274" s="5">
        <f t="shared" ref="C274:R274" si="150">($A274*360*C249)/(60*1000000)</f>
        <v>6.600938000000002</v>
      </c>
      <c r="D274" s="5">
        <f t="shared" si="150"/>
        <v>6.5278419640900252</v>
      </c>
      <c r="E274" s="5">
        <f t="shared" si="150"/>
        <v>7.3239951743193599</v>
      </c>
      <c r="F274" s="5">
        <f t="shared" si="150"/>
        <v>8.3505444298632554</v>
      </c>
      <c r="G274" s="5">
        <f t="shared" si="150"/>
        <v>9.3464518528243232</v>
      </c>
      <c r="H274" s="5">
        <f t="shared" si="150"/>
        <v>10.33235357417664</v>
      </c>
      <c r="I274" s="5">
        <f t="shared" si="150"/>
        <v>17.36360357417664</v>
      </c>
      <c r="J274" s="5">
        <f t="shared" si="150"/>
        <v>26.387041574176639</v>
      </c>
      <c r="K274" s="5">
        <f t="shared" si="150"/>
        <v>35.293291574176635</v>
      </c>
      <c r="L274" s="5">
        <f t="shared" si="150"/>
        <v>30.840166574176642</v>
      </c>
      <c r="M274" s="5">
        <f t="shared" si="150"/>
        <v>28.84797857417664</v>
      </c>
      <c r="N274" s="5">
        <f t="shared" si="150"/>
        <v>28.379228574176647</v>
      </c>
      <c r="O274" s="5">
        <f t="shared" si="150"/>
        <v>32.460937999999999</v>
      </c>
      <c r="P274" s="5">
        <f t="shared" si="150"/>
        <v>31.992187999999999</v>
      </c>
      <c r="Q274" s="5">
        <f t="shared" si="150"/>
        <v>33.515625</v>
      </c>
      <c r="R274" s="5">
        <f t="shared" si="150"/>
        <v>35.039063000000006</v>
      </c>
      <c r="S274" s="16">
        <f t="shared" si="133"/>
        <v>35.039063000000006</v>
      </c>
    </row>
    <row r="275" spans="1:19" s="5" customFormat="1" x14ac:dyDescent="0.25">
      <c r="A275" s="16">
        <f>'CSP5'!$A$189</f>
        <v>3501</v>
      </c>
      <c r="B275" s="16">
        <f>B274</f>
        <v>6.600938000000002</v>
      </c>
      <c r="C275" s="16">
        <f t="shared" ref="C275:S275" si="151">C274</f>
        <v>6.600938000000002</v>
      </c>
      <c r="D275" s="16">
        <f t="shared" si="151"/>
        <v>6.5278419640900252</v>
      </c>
      <c r="E275" s="16">
        <f t="shared" si="151"/>
        <v>7.3239951743193599</v>
      </c>
      <c r="F275" s="16">
        <f t="shared" si="151"/>
        <v>8.3505444298632554</v>
      </c>
      <c r="G275" s="16">
        <f t="shared" si="151"/>
        <v>9.3464518528243232</v>
      </c>
      <c r="H275" s="16">
        <f t="shared" si="151"/>
        <v>10.33235357417664</v>
      </c>
      <c r="I275" s="16">
        <f t="shared" si="151"/>
        <v>17.36360357417664</v>
      </c>
      <c r="J275" s="16">
        <f t="shared" si="151"/>
        <v>26.387041574176639</v>
      </c>
      <c r="K275" s="16">
        <f t="shared" si="151"/>
        <v>35.293291574176635</v>
      </c>
      <c r="L275" s="16">
        <f t="shared" si="151"/>
        <v>30.840166574176642</v>
      </c>
      <c r="M275" s="16">
        <f t="shared" si="151"/>
        <v>28.84797857417664</v>
      </c>
      <c r="N275" s="16">
        <f t="shared" si="151"/>
        <v>28.379228574176647</v>
      </c>
      <c r="O275" s="16">
        <f t="shared" si="151"/>
        <v>32.460937999999999</v>
      </c>
      <c r="P275" s="16">
        <f t="shared" si="151"/>
        <v>31.992187999999999</v>
      </c>
      <c r="Q275" s="16">
        <f t="shared" si="151"/>
        <v>33.515625</v>
      </c>
      <c r="R275" s="16">
        <f t="shared" si="151"/>
        <v>35.039063000000006</v>
      </c>
      <c r="S275" s="16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 Calc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2019-10-06T15:59:17Z</dcterms:modified>
</cp:coreProperties>
</file>